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autoCompressPictures="0"/>
  <xr:revisionPtr revIDLastSave="0" documentId="8_{B64D2B4F-BFB8-49AA-808C-ED32EBDB001A}" xr6:coauthVersionLast="47" xr6:coauthVersionMax="47" xr10:uidLastSave="{00000000-0000-0000-0000-000000000000}"/>
  <bookViews>
    <workbookView xWindow="-110" yWindow="-110" windowWidth="19420" windowHeight="10420" tabRatio="788" xr2:uid="{00000000-000D-0000-FFFF-FFFF00000000}"/>
  </bookViews>
  <sheets>
    <sheet name="Calendrier" sheetId="14" r:id="rId1"/>
  </sheets>
  <definedNames>
    <definedName name="_xlnm.Print_Area" localSheetId="0">Calendrier!$B$1:$I$168</definedName>
    <definedName name="Calendrier10ans">Calendrier!$B$127</definedName>
    <definedName name="Calendrier10mois">Calendrier!$C$127</definedName>
    <definedName name="Calendrier11ans">Calendrier!$B$141</definedName>
    <definedName name="Calendrier11mois">Calendrier!$C$141</definedName>
    <definedName name="Calendrier12ans">Calendrier!$B$155</definedName>
    <definedName name="Calendrier12mois">Calendrier!$C$155</definedName>
    <definedName name="Calendrier1an">Calendrier!$B$1</definedName>
    <definedName name="Calendrier1mois">Calendrier!$C$1</definedName>
    <definedName name="Calendrier2ans">Calendrier!$B$15</definedName>
    <definedName name="Calendrier2mois">Calendrier!$C$15</definedName>
    <definedName name="Calendrier3ans">Calendrier!$B$29</definedName>
    <definedName name="Calendrier3mois">Calendrier!$C$29</definedName>
    <definedName name="Calendrier4ans">Calendrier!$B$43</definedName>
    <definedName name="Calendrier4mois">Calendrier!$C$43</definedName>
    <definedName name="Calendrier5ans">Calendrier!$B$57</definedName>
    <definedName name="Calendrier5mois">Calendrier!$C$57</definedName>
    <definedName name="Calendrier6ans">Calendrier!$B$71</definedName>
    <definedName name="Calendrier6mois">Calendrier!$C$71</definedName>
    <definedName name="Calendrier7ans">Calendrier!$B$85</definedName>
    <definedName name="Calendrier7mois">Calendrier!$C$85</definedName>
    <definedName name="Calendrier8ans">Calendrier!$B$99</definedName>
    <definedName name="Calendrier8mois">Calendrier!$C$99</definedName>
    <definedName name="Calendrier9ans">Calendrier!$B$113</definedName>
    <definedName name="Calendrier9mois">Calendrier!$C$113</definedName>
    <definedName name="DébutSemaine">Calendrier!$B$2</definedName>
    <definedName name="Jours">{0,1,2,3,4,5,6}</definedName>
    <definedName name="Jourssemaine">{"LUNDI","MARDI","MERCREDI","JEUDI","VENDREDI","SAMEDI","DIMANCHE"}</definedName>
    <definedName name="Mois">{"Janvier","Février","Mars","Avril","Mai","Juin","Juillet","Août","Septembre","Octobre","Novembre","Décembre"}</definedName>
    <definedName name="OptionCalendrier10mois">MATCH(Calendrier10mois,Mois,0)</definedName>
    <definedName name="OptionCalendrier11mois">MATCH(Calendrier11mois,Mois,0)</definedName>
    <definedName name="OptionCalendrier12mois">MATCH(Calendrier12mois,Mois,0)</definedName>
    <definedName name="OptionCalendrier1mois">MATCH(Calendrier1mois,Mois,0)</definedName>
    <definedName name="OptionCalendrier2mois">MATCH(Calendrier2mois,Mois,0)</definedName>
    <definedName name="OptionCalendrier3mois">MATCH(Calendrier3mois,Mois,0)</definedName>
    <definedName name="OptionCalendrier4mois">MATCH(Calendrier4mois,Mois,0)</definedName>
    <definedName name="OptionCalendrier5mois">MATCH(Calendrier5mois,Mois,0)</definedName>
    <definedName name="OptionCalendrier6mois">MATCH(Calendrier6mois,Mois,0)</definedName>
    <definedName name="OptionCalendrier7mois">MATCH(Calendrier7mois,Mois,0)</definedName>
    <definedName name="OptionCalendrier8mois">MATCH(Calendrier8mois,Mois,0)</definedName>
    <definedName name="OptionCalendrier9mois">MATCH(Calendrier9mois,Mois,0)</definedName>
    <definedName name="OptionJoursemaine">MATCH(DébutSemaine,Jourssemaine,0)+10</definedName>
    <definedName name="ValeurDébutsemaine">IF(DébutSemaine="LUNDI",2,1)</definedName>
    <definedName name="ZoneTitreColonne1...H12.1">Calendrier!$B$2</definedName>
    <definedName name="ZoneTitreColonne10..H54.1">Calendrier!$B$44</definedName>
    <definedName name="ZoneTitreColonne11..C56.1">Calendrier!$B$44</definedName>
    <definedName name="ZoneTitreColonne12..D56.1">Calendrier!$D$55</definedName>
    <definedName name="ZoneTitreColonne13..H68.1">Calendrier!$B$58</definedName>
    <definedName name="ZoneTitreColonne14..C70.1">Calendrier!$B$58</definedName>
    <definedName name="ZoneTitreColonne15..D70.1">Calendrier!$D$69</definedName>
    <definedName name="ZoneTitreColonne16..H82.1">Calendrier!$B$72</definedName>
    <definedName name="ZoneTitreColonne17..C84.1">Calendrier!$B$72</definedName>
    <definedName name="ZoneTitreColonne18..D84.1">Calendrier!$D$83</definedName>
    <definedName name="ZoneTitreColonne19..H96.1">Calendrier!$B$86</definedName>
    <definedName name="ZoneTitreColonne2...C14.1">Calendrier!$B$2</definedName>
    <definedName name="ZoneTitreColonne20..C98.1">Calendrier!$B$86</definedName>
    <definedName name="ZoneTitreColonne21..D98.1">Calendrier!$D$97</definedName>
    <definedName name="ZoneTitreColonne22..H110.1">Calendrier!$B$100</definedName>
    <definedName name="ZoneTitreColonne23..C112.1">Calendrier!$B$100</definedName>
    <definedName name="ZoneTitreColonne24..D112.1">Calendrier!$D$111</definedName>
    <definedName name="ZoneTitreColonne25..H124.1">Calendrier!$B$114</definedName>
    <definedName name="ZoneTitreColonne26..C126.1">Calendrier!$B$114</definedName>
    <definedName name="ZoneTitreColonne27..D126.1">Calendrier!$D$125</definedName>
    <definedName name="ZoneTitreColonne28..H138.1">Calendrier!$B$128</definedName>
    <definedName name="ZoneTitreColonne29..C140.1">Calendrier!$B$128</definedName>
    <definedName name="ZoneTitreColonne3..D14.1">Calendrier!$D$13</definedName>
    <definedName name="ZoneTitreColonne30..D140.1">Calendrier!$D$139</definedName>
    <definedName name="ZoneTitreColonne31..H152.1">Calendrier!$B$142</definedName>
    <definedName name="ZoneTitreColonne32..C154.1">Calendrier!$B$142</definedName>
    <definedName name="ZoneTitreColonne33..D154.1">Calendrier!$D$153</definedName>
    <definedName name="ZoneTitreColonne34..H166.1">Calendrier!$B$156</definedName>
    <definedName name="ZoneTitreColonne35..C168.1">Calendrier!$B$156</definedName>
    <definedName name="ZoneTitreColonne36..D168.1">Calendrier!$D$167</definedName>
    <definedName name="ZoneTitreColonne4..H26.1">Calendrier!$B$16</definedName>
    <definedName name="ZoneTitreColonne5..C28.1">Calendrier!$B$16</definedName>
    <definedName name="ZoneTitreColonne6..D28.1">Calendrier!$D$27</definedName>
    <definedName name="ZoneTitreColonne7..H40.1">Calendrier!$B$30</definedName>
    <definedName name="ZoneTitreColonne8..C42.1">Calendrier!$B$30</definedName>
    <definedName name="ZoneTitreColonne9..D42.1">Calendrier!$D$41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" i="14" l="1"/>
  <c r="B15" i="14" l="1"/>
  <c r="B3" i="14" l="1" a="1"/>
  <c r="B3" i="14" s="1"/>
  <c r="B5" i="14" a="1"/>
  <c r="H5" i="14" s="1"/>
  <c r="B7" i="14" a="1"/>
  <c r="E7" i="14" s="1"/>
  <c r="B9" i="14" a="1"/>
  <c r="G9" i="14" s="1"/>
  <c r="B11" i="14" a="1"/>
  <c r="G11" i="14" s="1"/>
  <c r="B13" i="14" a="1"/>
  <c r="B13" i="14" s="1"/>
  <c r="C15" i="14"/>
  <c r="F5" i="14" l="1"/>
  <c r="B5" i="14"/>
  <c r="D5" i="14"/>
  <c r="C5" i="14"/>
  <c r="F11" i="14"/>
  <c r="D11" i="14"/>
  <c r="E5" i="14"/>
  <c r="G5" i="14"/>
  <c r="H3" i="14"/>
  <c r="H2" i="14" s="1"/>
  <c r="B19" i="14" a="1"/>
  <c r="C19" i="14" s="1"/>
  <c r="E9" i="14"/>
  <c r="B9" i="14"/>
  <c r="C3" i="14"/>
  <c r="C2" i="14" s="1"/>
  <c r="D3" i="14"/>
  <c r="D2" i="14" s="1"/>
  <c r="F9" i="14"/>
  <c r="F3" i="14"/>
  <c r="F2" i="14" s="1"/>
  <c r="E3" i="14"/>
  <c r="E2" i="14" s="1"/>
  <c r="C7" i="14"/>
  <c r="F7" i="14"/>
  <c r="G7" i="14"/>
  <c r="B25" i="14" a="1"/>
  <c r="B25" i="14" s="1"/>
  <c r="B17" i="14" a="1"/>
  <c r="B17" i="14" s="1"/>
  <c r="B16" i="14" s="1"/>
  <c r="B27" i="14" a="1"/>
  <c r="C27" i="14" s="1"/>
  <c r="B23" i="14" a="1"/>
  <c r="B23" i="14" s="1"/>
  <c r="B11" i="14"/>
  <c r="C9" i="14"/>
  <c r="H7" i="14"/>
  <c r="C11" i="14"/>
  <c r="C13" i="14"/>
  <c r="E11" i="14"/>
  <c r="B21" i="14" a="1"/>
  <c r="F21" i="14" s="1"/>
  <c r="H9" i="14"/>
  <c r="D9" i="14"/>
  <c r="H11" i="14"/>
  <c r="D7" i="14"/>
  <c r="B7" i="14"/>
  <c r="G3" i="14"/>
  <c r="G2" i="14" s="1"/>
  <c r="C29" i="14"/>
  <c r="B29" i="14"/>
  <c r="F19" i="14" l="1"/>
  <c r="H19" i="14"/>
  <c r="G19" i="14"/>
  <c r="B19" i="14"/>
  <c r="E19" i="14"/>
  <c r="D19" i="14"/>
  <c r="B43" i="14"/>
  <c r="G17" i="14"/>
  <c r="G16" i="14" s="1"/>
  <c r="F17" i="14"/>
  <c r="F16" i="14" s="1"/>
  <c r="D17" i="14"/>
  <c r="D16" i="14" s="1"/>
  <c r="D23" i="14"/>
  <c r="B27" i="14"/>
  <c r="H17" i="14"/>
  <c r="H16" i="14" s="1"/>
  <c r="H23" i="14"/>
  <c r="C17" i="14"/>
  <c r="C16" i="14" s="1"/>
  <c r="E17" i="14"/>
  <c r="E16" i="14" s="1"/>
  <c r="B21" i="14"/>
  <c r="C23" i="14"/>
  <c r="E23" i="14"/>
  <c r="G23" i="14"/>
  <c r="E25" i="14"/>
  <c r="F25" i="14"/>
  <c r="G25" i="14"/>
  <c r="F23" i="14"/>
  <c r="H25" i="14"/>
  <c r="D25" i="14"/>
  <c r="C25" i="14"/>
  <c r="C21" i="14"/>
  <c r="D21" i="14"/>
  <c r="E21" i="14"/>
  <c r="B35" i="14" a="1"/>
  <c r="B35" i="14" s="1"/>
  <c r="B41" i="14" a="1"/>
  <c r="C41" i="14" s="1"/>
  <c r="B37" i="14" a="1"/>
  <c r="H37" i="14" s="1"/>
  <c r="B33" i="14" a="1"/>
  <c r="D33" i="14" s="1"/>
  <c r="B31" i="14" a="1"/>
  <c r="G31" i="14" s="1"/>
  <c r="G30" i="14" s="1"/>
  <c r="B39" i="14" a="1"/>
  <c r="H39" i="14" s="1"/>
  <c r="G21" i="14"/>
  <c r="H21" i="14"/>
  <c r="C43" i="14"/>
  <c r="B55" i="14" l="1" a="1"/>
  <c r="C55" i="14" s="1"/>
  <c r="G35" i="14"/>
  <c r="C35" i="14"/>
  <c r="E39" i="14"/>
  <c r="B41" i="14"/>
  <c r="D39" i="14"/>
  <c r="F35" i="14"/>
  <c r="B39" i="14"/>
  <c r="E35" i="14"/>
  <c r="H33" i="14"/>
  <c r="B33" i="14"/>
  <c r="B37" i="14"/>
  <c r="F37" i="14"/>
  <c r="B31" i="14"/>
  <c r="B30" i="14" s="1"/>
  <c r="F31" i="14"/>
  <c r="F30" i="14" s="1"/>
  <c r="E31" i="14"/>
  <c r="E30" i="14" s="1"/>
  <c r="C31" i="14"/>
  <c r="C30" i="14" s="1"/>
  <c r="H35" i="14"/>
  <c r="E33" i="14"/>
  <c r="B53" i="14" a="1"/>
  <c r="E53" i="14" s="1"/>
  <c r="B57" i="14"/>
  <c r="D35" i="14"/>
  <c r="D31" i="14"/>
  <c r="D30" i="14" s="1"/>
  <c r="D37" i="14"/>
  <c r="C37" i="14"/>
  <c r="E37" i="14"/>
  <c r="G37" i="14"/>
  <c r="B51" i="14" a="1"/>
  <c r="D51" i="14" s="1"/>
  <c r="B45" i="14" a="1"/>
  <c r="G45" i="14" s="1"/>
  <c r="G44" i="14" s="1"/>
  <c r="G33" i="14"/>
  <c r="C33" i="14"/>
  <c r="H31" i="14"/>
  <c r="H30" i="14" s="1"/>
  <c r="F33" i="14"/>
  <c r="C39" i="14"/>
  <c r="F39" i="14"/>
  <c r="G39" i="14"/>
  <c r="B49" i="14" a="1"/>
  <c r="H49" i="14" s="1"/>
  <c r="B47" i="14" a="1"/>
  <c r="B47" i="14" s="1"/>
  <c r="C57" i="14"/>
  <c r="B55" i="14" l="1"/>
  <c r="H53" i="14"/>
  <c r="E51" i="14"/>
  <c r="C45" i="14"/>
  <c r="C44" i="14" s="1"/>
  <c r="G47" i="14"/>
  <c r="F47" i="14"/>
  <c r="C71" i="14"/>
  <c r="H47" i="14"/>
  <c r="G49" i="14"/>
  <c r="D47" i="14"/>
  <c r="B71" i="14"/>
  <c r="B49" i="14"/>
  <c r="B45" i="14"/>
  <c r="B44" i="14" s="1"/>
  <c r="F45" i="14"/>
  <c r="F44" i="14" s="1"/>
  <c r="C49" i="14"/>
  <c r="D49" i="14"/>
  <c r="H51" i="14"/>
  <c r="H45" i="14"/>
  <c r="H44" i="14" s="1"/>
  <c r="E45" i="14"/>
  <c r="E44" i="14" s="1"/>
  <c r="E47" i="14"/>
  <c r="F49" i="14"/>
  <c r="D45" i="14"/>
  <c r="D44" i="14" s="1"/>
  <c r="E49" i="14"/>
  <c r="C51" i="14"/>
  <c r="G51" i="14"/>
  <c r="B51" i="14"/>
  <c r="F53" i="14"/>
  <c r="B53" i="14"/>
  <c r="C53" i="14"/>
  <c r="F51" i="14"/>
  <c r="D53" i="14"/>
  <c r="G53" i="14"/>
  <c r="C47" i="14"/>
  <c r="B63" i="14" a="1"/>
  <c r="E63" i="14" s="1"/>
  <c r="B69" i="14" a="1"/>
  <c r="C69" i="14" s="1"/>
  <c r="B65" i="14" a="1"/>
  <c r="E65" i="14" s="1"/>
  <c r="B61" i="14" a="1"/>
  <c r="E61" i="14" s="1"/>
  <c r="B67" i="14" a="1"/>
  <c r="F67" i="14" s="1"/>
  <c r="B59" i="14" a="1"/>
  <c r="B59" i="14" s="1"/>
  <c r="B58" i="14" s="1"/>
  <c r="B75" i="14" l="1" a="1"/>
  <c r="B75" i="14" s="1"/>
  <c r="B83" i="14" a="1"/>
  <c r="B81" i="14" a="1"/>
  <c r="E81" i="14" s="1"/>
  <c r="B67" i="14"/>
  <c r="D63" i="14"/>
  <c r="C61" i="14"/>
  <c r="H61" i="14"/>
  <c r="B61" i="14"/>
  <c r="F63" i="14"/>
  <c r="B73" i="14" a="1"/>
  <c r="B79" i="14" a="1"/>
  <c r="D79" i="14" s="1"/>
  <c r="G61" i="14"/>
  <c r="C85" i="14"/>
  <c r="B85" i="14"/>
  <c r="F61" i="14"/>
  <c r="D61" i="14"/>
  <c r="B77" i="14" a="1"/>
  <c r="C77" i="14" s="1"/>
  <c r="H63" i="14"/>
  <c r="B69" i="14"/>
  <c r="D65" i="14"/>
  <c r="H59" i="14"/>
  <c r="H58" i="14" s="1"/>
  <c r="G67" i="14"/>
  <c r="D67" i="14"/>
  <c r="C63" i="14"/>
  <c r="G63" i="14"/>
  <c r="B63" i="14"/>
  <c r="G65" i="14"/>
  <c r="B65" i="14"/>
  <c r="C65" i="14"/>
  <c r="F59" i="14"/>
  <c r="F58" i="14" s="1"/>
  <c r="E59" i="14"/>
  <c r="E58" i="14" s="1"/>
  <c r="C59" i="14"/>
  <c r="C58" i="14" s="1"/>
  <c r="H67" i="14"/>
  <c r="G59" i="14"/>
  <c r="G58" i="14" s="1"/>
  <c r="H65" i="14"/>
  <c r="C67" i="14"/>
  <c r="F65" i="14"/>
  <c r="D59" i="14"/>
  <c r="D58" i="14" s="1"/>
  <c r="E67" i="14"/>
  <c r="C75" i="14" l="1"/>
  <c r="E75" i="14"/>
  <c r="D75" i="14"/>
  <c r="H75" i="14"/>
  <c r="F75" i="14"/>
  <c r="B97" i="14" a="1"/>
  <c r="C97" i="14" s="1"/>
  <c r="G75" i="14"/>
  <c r="C81" i="14"/>
  <c r="B81" i="14"/>
  <c r="F81" i="14"/>
  <c r="B91" i="14" a="1"/>
  <c r="D91" i="14" s="1"/>
  <c r="G79" i="14"/>
  <c r="C99" i="14"/>
  <c r="C79" i="14"/>
  <c r="H81" i="14"/>
  <c r="B93" i="14" a="1"/>
  <c r="H93" i="14" s="1"/>
  <c r="G81" i="14"/>
  <c r="D81" i="14"/>
  <c r="B83" i="14"/>
  <c r="C83" i="14"/>
  <c r="C73" i="14"/>
  <c r="C72" i="14" s="1"/>
  <c r="B73" i="14"/>
  <c r="B72" i="14" s="1"/>
  <c r="B89" i="14" a="1"/>
  <c r="B87" i="14" a="1"/>
  <c r="E73" i="14"/>
  <c r="E72" i="14" s="1"/>
  <c r="B99" i="14"/>
  <c r="B95" i="14" a="1"/>
  <c r="H95" i="14" s="1"/>
  <c r="H73" i="14"/>
  <c r="H72" i="14" s="1"/>
  <c r="F73" i="14"/>
  <c r="F72" i="14" s="1"/>
  <c r="G73" i="14"/>
  <c r="G72" i="14" s="1"/>
  <c r="D73" i="14"/>
  <c r="D72" i="14" s="1"/>
  <c r="E77" i="14"/>
  <c r="H77" i="14"/>
  <c r="F77" i="14"/>
  <c r="G77" i="14"/>
  <c r="D77" i="14"/>
  <c r="B77" i="14"/>
  <c r="B79" i="14"/>
  <c r="F79" i="14"/>
  <c r="H79" i="14"/>
  <c r="E79" i="14"/>
  <c r="B91" i="14" l="1"/>
  <c r="B97" i="14"/>
  <c r="B101" i="14" a="1"/>
  <c r="H101" i="14" s="1"/>
  <c r="H100" i="14" s="1"/>
  <c r="F91" i="14"/>
  <c r="B111" i="14" a="1"/>
  <c r="B111" i="14" s="1"/>
  <c r="G91" i="14"/>
  <c r="B105" i="14" a="1"/>
  <c r="E105" i="14" s="1"/>
  <c r="B103" i="14" a="1"/>
  <c r="B103" i="14" s="1"/>
  <c r="D93" i="14"/>
  <c r="C91" i="14"/>
  <c r="C113" i="14"/>
  <c r="E91" i="14"/>
  <c r="H91" i="14"/>
  <c r="F93" i="14"/>
  <c r="G93" i="14"/>
  <c r="C93" i="14"/>
  <c r="B95" i="14"/>
  <c r="D95" i="14"/>
  <c r="F95" i="14"/>
  <c r="C95" i="14"/>
  <c r="B113" i="14"/>
  <c r="B109" i="14" a="1"/>
  <c r="E109" i="14" s="1"/>
  <c r="B107" i="14" a="1"/>
  <c r="B107" i="14" s="1"/>
  <c r="B93" i="14"/>
  <c r="E93" i="14"/>
  <c r="E89" i="14"/>
  <c r="G89" i="14"/>
  <c r="F89" i="14"/>
  <c r="B89" i="14"/>
  <c r="H89" i="14"/>
  <c r="D89" i="14"/>
  <c r="C89" i="14"/>
  <c r="G87" i="14"/>
  <c r="G86" i="14" s="1"/>
  <c r="E87" i="14"/>
  <c r="E86" i="14" s="1"/>
  <c r="C87" i="14"/>
  <c r="C86" i="14" s="1"/>
  <c r="B87" i="14"/>
  <c r="B86" i="14" s="1"/>
  <c r="H87" i="14"/>
  <c r="H86" i="14" s="1"/>
  <c r="D87" i="14"/>
  <c r="D86" i="14" s="1"/>
  <c r="F87" i="14"/>
  <c r="F86" i="14" s="1"/>
  <c r="E95" i="14"/>
  <c r="G95" i="14"/>
  <c r="D101" i="14" l="1"/>
  <c r="D100" i="14" s="1"/>
  <c r="C101" i="14"/>
  <c r="C100" i="14" s="1"/>
  <c r="C111" i="14"/>
  <c r="D103" i="14"/>
  <c r="G101" i="14"/>
  <c r="G100" i="14" s="1"/>
  <c r="B119" i="14" a="1"/>
  <c r="C119" i="14" s="1"/>
  <c r="F101" i="14"/>
  <c r="F100" i="14" s="1"/>
  <c r="E101" i="14"/>
  <c r="E100" i="14" s="1"/>
  <c r="C103" i="14"/>
  <c r="B101" i="14"/>
  <c r="B100" i="14" s="1"/>
  <c r="B115" i="14" a="1"/>
  <c r="F115" i="14" s="1"/>
  <c r="F114" i="14" s="1"/>
  <c r="C105" i="14"/>
  <c r="B123" i="14" a="1"/>
  <c r="G123" i="14" s="1"/>
  <c r="B105" i="14"/>
  <c r="G105" i="14"/>
  <c r="H105" i="14"/>
  <c r="H103" i="14"/>
  <c r="E103" i="14"/>
  <c r="G103" i="14"/>
  <c r="F103" i="14"/>
  <c r="C127" i="14"/>
  <c r="B121" i="14" a="1"/>
  <c r="E121" i="14" s="1"/>
  <c r="D105" i="14"/>
  <c r="F105" i="14"/>
  <c r="B125" i="14" a="1"/>
  <c r="B125" i="14" s="1"/>
  <c r="B127" i="14"/>
  <c r="C107" i="14"/>
  <c r="D107" i="14"/>
  <c r="B117" i="14" a="1"/>
  <c r="F117" i="14" s="1"/>
  <c r="G107" i="14"/>
  <c r="H107" i="14"/>
  <c r="H109" i="14"/>
  <c r="G109" i="14"/>
  <c r="B109" i="14"/>
  <c r="E107" i="14"/>
  <c r="D109" i="14"/>
  <c r="F109" i="14"/>
  <c r="F107" i="14"/>
  <c r="C109" i="14"/>
  <c r="H119" i="14" l="1"/>
  <c r="E119" i="14"/>
  <c r="D119" i="14"/>
  <c r="G119" i="14"/>
  <c r="B119" i="14"/>
  <c r="F119" i="14"/>
  <c r="H115" i="14"/>
  <c r="H114" i="14" s="1"/>
  <c r="B133" i="14" a="1"/>
  <c r="D133" i="14" s="1"/>
  <c r="H123" i="14"/>
  <c r="C123" i="14"/>
  <c r="C115" i="14"/>
  <c r="C114" i="14" s="1"/>
  <c r="B121" i="14"/>
  <c r="E115" i="14"/>
  <c r="E114" i="14" s="1"/>
  <c r="B115" i="14"/>
  <c r="B114" i="14" s="1"/>
  <c r="D123" i="14"/>
  <c r="B129" i="14" a="1"/>
  <c r="F129" i="14" s="1"/>
  <c r="F128" i="14" s="1"/>
  <c r="B137" i="14" a="1"/>
  <c r="F137" i="14" s="1"/>
  <c r="B139" i="14" a="1"/>
  <c r="B139" i="14" s="1"/>
  <c r="B123" i="14"/>
  <c r="E123" i="14"/>
  <c r="D115" i="14"/>
  <c r="D114" i="14" s="1"/>
  <c r="G115" i="14"/>
  <c r="G114" i="14" s="1"/>
  <c r="H117" i="14"/>
  <c r="B135" i="14" a="1"/>
  <c r="C135" i="14" s="1"/>
  <c r="E117" i="14"/>
  <c r="B141" i="14"/>
  <c r="G121" i="14"/>
  <c r="D121" i="14"/>
  <c r="C141" i="14"/>
  <c r="H121" i="14"/>
  <c r="F123" i="14"/>
  <c r="F121" i="14"/>
  <c r="C125" i="14"/>
  <c r="B131" i="14" a="1"/>
  <c r="G131" i="14" s="1"/>
  <c r="D117" i="14"/>
  <c r="C121" i="14"/>
  <c r="G117" i="14"/>
  <c r="C117" i="14"/>
  <c r="B117" i="14"/>
  <c r="B133" i="14" l="1"/>
  <c r="C133" i="14"/>
  <c r="H133" i="14"/>
  <c r="E133" i="14"/>
  <c r="F133" i="14"/>
  <c r="G133" i="14"/>
  <c r="D129" i="14"/>
  <c r="D128" i="14" s="1"/>
  <c r="C129" i="14"/>
  <c r="C128" i="14" s="1"/>
  <c r="H129" i="14"/>
  <c r="H128" i="14" s="1"/>
  <c r="E129" i="14"/>
  <c r="E128" i="14" s="1"/>
  <c r="H135" i="14"/>
  <c r="G135" i="14"/>
  <c r="G137" i="14"/>
  <c r="E137" i="14"/>
  <c r="B153" i="14" a="1"/>
  <c r="B153" i="14" s="1"/>
  <c r="B145" i="14" a="1"/>
  <c r="F145" i="14" s="1"/>
  <c r="B137" i="14"/>
  <c r="G129" i="14"/>
  <c r="G128" i="14" s="1"/>
  <c r="H137" i="14"/>
  <c r="B129" i="14"/>
  <c r="B128" i="14" s="1"/>
  <c r="C155" i="14"/>
  <c r="B147" i="14" a="1"/>
  <c r="B147" i="14" s="1"/>
  <c r="C139" i="14"/>
  <c r="B149" i="14" a="1"/>
  <c r="B149" i="14" s="1"/>
  <c r="D137" i="14"/>
  <c r="C137" i="14"/>
  <c r="B155" i="14"/>
  <c r="B151" i="14" a="1"/>
  <c r="F151" i="14" s="1"/>
  <c r="B135" i="14"/>
  <c r="E135" i="14"/>
  <c r="B131" i="14"/>
  <c r="B143" i="14" a="1"/>
  <c r="B143" i="14" s="1"/>
  <c r="B142" i="14" s="1"/>
  <c r="E131" i="14"/>
  <c r="F135" i="14"/>
  <c r="D135" i="14"/>
  <c r="H131" i="14"/>
  <c r="F131" i="14"/>
  <c r="D131" i="14"/>
  <c r="C131" i="14"/>
  <c r="H145" i="14" l="1"/>
  <c r="B165" i="14" a="1"/>
  <c r="C165" i="14" s="1"/>
  <c r="C153" i="14"/>
  <c r="D145" i="14"/>
  <c r="E145" i="14"/>
  <c r="B145" i="14"/>
  <c r="G145" i="14"/>
  <c r="C145" i="14"/>
  <c r="D147" i="14"/>
  <c r="G147" i="14"/>
  <c r="H147" i="14"/>
  <c r="C147" i="14"/>
  <c r="E147" i="14"/>
  <c r="F147" i="14"/>
  <c r="B157" i="14" a="1"/>
  <c r="D157" i="14" s="1"/>
  <c r="D156" i="14" s="1"/>
  <c r="B161" i="14" a="1"/>
  <c r="B161" i="14" s="1"/>
  <c r="D143" i="14"/>
  <c r="D142" i="14" s="1"/>
  <c r="F149" i="14"/>
  <c r="B159" i="14" a="1"/>
  <c r="G159" i="14" s="1"/>
  <c r="G151" i="14"/>
  <c r="B163" i="14" a="1"/>
  <c r="F163" i="14" s="1"/>
  <c r="E143" i="14"/>
  <c r="E142" i="14" s="1"/>
  <c r="G149" i="14"/>
  <c r="D151" i="14"/>
  <c r="E149" i="14"/>
  <c r="H149" i="14"/>
  <c r="H151" i="14"/>
  <c r="B167" i="14" a="1"/>
  <c r="C167" i="14" s="1"/>
  <c r="H143" i="14"/>
  <c r="H142" i="14" s="1"/>
  <c r="F143" i="14"/>
  <c r="F142" i="14" s="1"/>
  <c r="C149" i="14"/>
  <c r="D149" i="14"/>
  <c r="C151" i="14"/>
  <c r="B151" i="14"/>
  <c r="C143" i="14"/>
  <c r="C142" i="14" s="1"/>
  <c r="G143" i="14"/>
  <c r="G142" i="14" s="1"/>
  <c r="E151" i="14"/>
  <c r="E165" i="14" l="1"/>
  <c r="G165" i="14"/>
  <c r="F165" i="14"/>
  <c r="B165" i="14"/>
  <c r="D165" i="14"/>
  <c r="H165" i="14"/>
  <c r="C163" i="14"/>
  <c r="C157" i="14"/>
  <c r="C156" i="14" s="1"/>
  <c r="G157" i="14"/>
  <c r="G156" i="14" s="1"/>
  <c r="H157" i="14"/>
  <c r="H156" i="14" s="1"/>
  <c r="B157" i="14"/>
  <c r="B156" i="14" s="1"/>
  <c r="H163" i="14"/>
  <c r="E157" i="14"/>
  <c r="E156" i="14" s="1"/>
  <c r="F157" i="14"/>
  <c r="F156" i="14" s="1"/>
  <c r="B163" i="14"/>
  <c r="D161" i="14"/>
  <c r="H161" i="14"/>
  <c r="E161" i="14"/>
  <c r="F161" i="14"/>
  <c r="C161" i="14"/>
  <c r="G161" i="14"/>
  <c r="C159" i="14"/>
  <c r="H159" i="14"/>
  <c r="E159" i="14"/>
  <c r="B159" i="14"/>
  <c r="F159" i="14"/>
  <c r="D159" i="14"/>
  <c r="B167" i="14"/>
  <c r="D163" i="14"/>
  <c r="G163" i="14"/>
  <c r="E163" i="14"/>
</calcChain>
</file>

<file path=xl/sharedStrings.xml><?xml version="1.0" encoding="utf-8"?>
<sst xmlns="http://schemas.openxmlformats.org/spreadsheetml/2006/main" count="14" uniqueCount="3">
  <si>
    <t>LUNDI</t>
  </si>
  <si>
    <t>Notes :</t>
  </si>
  <si>
    <t>août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</si>
</sst>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  <numFmt numFmtId="166" formatCode="dd"/>
    <numFmt numFmtId="167" formatCode="[$-F800]dddd\,\ mmmm\ dd\,\ yyyy"/>
  </numFmts>
  <fonts count="25" x14ac:knownFonts="1">
    <font>
      <sz val="1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8"/>
      <name val="Arial"/>
      <family val="2"/>
    </font>
    <font>
      <sz val="10"/>
      <name val="Century Gothic"/>
      <family val="2"/>
    </font>
    <font>
      <b/>
      <sz val="11"/>
      <color theme="0"/>
      <name val="Trebuchet MS"/>
      <family val="2"/>
      <scheme val="minor"/>
    </font>
    <font>
      <b/>
      <sz val="14"/>
      <color theme="0"/>
      <name val="Trebuchet MS"/>
      <family val="2"/>
      <scheme val="minor"/>
    </font>
    <font>
      <b/>
      <sz val="28"/>
      <color theme="0"/>
      <name val="Arial"/>
      <family val="2"/>
      <scheme val="major"/>
    </font>
    <font>
      <sz val="36"/>
      <color theme="4" tint="-0.24994659260841701"/>
      <name val="Trebuchet MS"/>
      <family val="2"/>
      <scheme val="minor"/>
    </font>
    <font>
      <b/>
      <sz val="11"/>
      <color theme="3"/>
      <name val="Arial"/>
      <family val="2"/>
      <scheme val="major"/>
    </font>
    <font>
      <sz val="16"/>
      <color theme="1"/>
      <name val="Trebuchet MS"/>
      <family val="2"/>
      <scheme val="minor"/>
    </font>
    <font>
      <b/>
      <sz val="11"/>
      <color theme="0"/>
      <name val="Arial"/>
      <family val="2"/>
      <scheme val="major"/>
    </font>
    <font>
      <sz val="11"/>
      <name val="Trebuchet MS"/>
      <family val="2"/>
      <scheme val="minor"/>
    </font>
    <font>
      <sz val="11"/>
      <color theme="1"/>
      <name val="Arial"/>
      <family val="2"/>
      <scheme val="major"/>
    </font>
    <font>
      <sz val="11"/>
      <color indexed="63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i/>
      <sz val="11"/>
      <color theme="3" tint="-0.24994659260841701"/>
      <name val="Trebuchet MS"/>
      <family val="2"/>
      <scheme val="minor"/>
    </font>
    <font>
      <sz val="11"/>
      <color rgb="FF006100"/>
      <name val="Trebuchet MS"/>
      <family val="2"/>
      <scheme val="minor"/>
    </font>
    <font>
      <sz val="11"/>
      <color rgb="FF9C0006"/>
      <name val="Trebuchet MS"/>
      <family val="2"/>
      <scheme val="minor"/>
    </font>
    <font>
      <sz val="11"/>
      <color rgb="FF9C5700"/>
      <name val="Trebuchet MS"/>
      <family val="2"/>
      <scheme val="minor"/>
    </font>
    <font>
      <sz val="11"/>
      <color rgb="FF3F3F76"/>
      <name val="Trebuchet MS"/>
      <family val="2"/>
      <scheme val="minor"/>
    </font>
    <font>
      <b/>
      <sz val="11"/>
      <color rgb="FF3F3F3F"/>
      <name val="Trebuchet MS"/>
      <family val="2"/>
      <scheme val="minor"/>
    </font>
    <font>
      <b/>
      <sz val="11"/>
      <color rgb="FFFA7D00"/>
      <name val="Trebuchet MS"/>
      <family val="2"/>
      <scheme val="minor"/>
    </font>
    <font>
      <sz val="11"/>
      <color rgb="FFFA7D00"/>
      <name val="Trebuchet MS"/>
      <family val="2"/>
      <scheme val="minor"/>
    </font>
    <font>
      <sz val="11"/>
      <color rgb="FFFF0000"/>
      <name val="Trebuchet MS"/>
      <family val="2"/>
      <scheme val="minor"/>
    </font>
    <font>
      <sz val="11"/>
      <color theme="0"/>
      <name val="Trebuchet MS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0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 applyFill="0" applyBorder="0" applyProtection="0"/>
    <xf numFmtId="0" fontId="13" fillId="3" borderId="0" applyNumberFormat="0" applyBorder="0" applyAlignment="0" applyProtection="0"/>
    <xf numFmtId="0" fontId="7" fillId="0" borderId="0" applyNumberFormat="0" applyFill="0" applyProtection="0">
      <alignment horizontal="left" indent="3"/>
    </xf>
    <xf numFmtId="0" fontId="4" fillId="4" borderId="1" applyNumberFormat="0" applyAlignment="0" applyProtection="0"/>
    <xf numFmtId="0" fontId="5" fillId="5" borderId="2" applyNumberFormat="0" applyProtection="0">
      <alignment vertical="center"/>
    </xf>
    <xf numFmtId="166" fontId="9" fillId="0" borderId="9" applyFill="0" applyProtection="0">
      <alignment horizontal="left" vertical="center" wrapText="1" indent="1"/>
    </xf>
    <xf numFmtId="166" fontId="12" fillId="0" borderId="6" applyFill="0" applyProtection="0">
      <alignment horizontal="left" vertical="top" wrapText="1" indent="1"/>
    </xf>
    <xf numFmtId="166" fontId="1" fillId="0" borderId="0" applyNumberFormat="0" applyFill="0" applyProtection="0">
      <alignment horizontal="left" vertical="top" wrapText="1" indent="1"/>
    </xf>
    <xf numFmtId="166" fontId="11" fillId="0" borderId="8" applyNumberFormat="0" applyFill="0" applyProtection="0">
      <alignment horizontal="left" vertical="center" wrapText="1" indent="1"/>
    </xf>
    <xf numFmtId="0" fontId="6" fillId="6" borderId="0" applyNumberFormat="0" applyBorder="0" applyProtection="0">
      <alignment horizontal="center"/>
    </xf>
    <xf numFmtId="0" fontId="10" fillId="7" borderId="3" applyNumberFormat="0" applyProtection="0">
      <alignment horizontal="left" vertical="center" indent="1"/>
    </xf>
    <xf numFmtId="0" fontId="10" fillId="6" borderId="3" applyNumberFormat="0" applyProtection="0">
      <alignment horizontal="left" indent="1"/>
    </xf>
    <xf numFmtId="0" fontId="8" fillId="0" borderId="0" applyNumberFormat="0" applyFill="0" applyBorder="0" applyAlignment="0" applyProtection="0"/>
    <xf numFmtId="0" fontId="11" fillId="8" borderId="10" applyNumberFormat="0" applyFont="0" applyAlignment="0" applyProtection="0"/>
    <xf numFmtId="0" fontId="15" fillId="0" borderId="0" applyNumberFormat="0" applyFill="0" applyBorder="0" applyAlignment="0" applyProtection="0"/>
    <xf numFmtId="0" fontId="14" fillId="0" borderId="11" applyNumberFormat="0" applyFill="0" applyAlignment="0" applyProtection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13" applyNumberFormat="0" applyAlignment="0" applyProtection="0"/>
    <xf numFmtId="0" fontId="20" fillId="13" borderId="14" applyNumberFormat="0" applyAlignment="0" applyProtection="0"/>
    <xf numFmtId="0" fontId="21" fillId="13" borderId="13" applyNumberFormat="0" applyAlignment="0" applyProtection="0"/>
    <xf numFmtId="0" fontId="22" fillId="0" borderId="15" applyNumberFormat="0" applyFill="0" applyAlignment="0" applyProtection="0"/>
    <xf numFmtId="0" fontId="4" fillId="14" borderId="16" applyNumberFormat="0" applyAlignment="0" applyProtection="0"/>
    <xf numFmtId="0" fontId="23" fillId="0" borderId="0" applyNumberFormat="0" applyFill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8">
    <xf numFmtId="0" fontId="0" fillId="0" borderId="0" xfId="0"/>
    <xf numFmtId="0" fontId="6" fillId="6" borderId="0" xfId="9">
      <alignment horizontal="center"/>
    </xf>
    <xf numFmtId="0" fontId="0" fillId="2" borderId="0" xfId="0" applyFill="1"/>
    <xf numFmtId="0" fontId="3" fillId="0" borderId="0" xfId="0" applyFont="1"/>
    <xf numFmtId="0" fontId="10" fillId="7" borderId="3" xfId="10">
      <alignment horizontal="left" vertical="center" indent="1"/>
    </xf>
    <xf numFmtId="0" fontId="10" fillId="6" borderId="3" xfId="11" applyAlignment="1">
      <alignment horizontal="left" vertical="center" indent="1"/>
    </xf>
    <xf numFmtId="0" fontId="0" fillId="2" borderId="0" xfId="0" applyFill="1" applyBorder="1"/>
    <xf numFmtId="0" fontId="12" fillId="0" borderId="6" xfId="6" applyNumberFormat="1" applyFill="1">
      <alignment horizontal="left" vertical="top" wrapText="1" indent="1"/>
    </xf>
    <xf numFmtId="0" fontId="12" fillId="0" borderId="5" xfId="6" applyNumberFormat="1" applyFill="1" applyBorder="1">
      <alignment horizontal="left" vertical="top" wrapText="1" indent="1"/>
    </xf>
    <xf numFmtId="0" fontId="12" fillId="0" borderId="7" xfId="6" applyNumberFormat="1" applyFill="1" applyBorder="1">
      <alignment horizontal="left" vertical="top" wrapText="1" indent="1"/>
    </xf>
    <xf numFmtId="0" fontId="12" fillId="0" borderId="12" xfId="6" applyNumberFormat="1" applyFill="1" applyBorder="1">
      <alignment horizontal="left" vertical="top" wrapText="1" indent="1"/>
    </xf>
    <xf numFmtId="166" fontId="9" fillId="0" borderId="9" xfId="5" applyFill="1">
      <alignment horizontal="left" vertical="center" wrapText="1" indent="1"/>
    </xf>
    <xf numFmtId="166" fontId="9" fillId="0" borderId="4" xfId="5" applyFill="1" applyBorder="1">
      <alignment horizontal="left" vertical="center" wrapText="1" indent="1"/>
    </xf>
    <xf numFmtId="0" fontId="1" fillId="0" borderId="0" xfId="7" applyNumberFormat="1">
      <alignment horizontal="left" vertical="top" wrapText="1" indent="1"/>
    </xf>
    <xf numFmtId="167" fontId="0" fillId="0" borderId="8" xfId="8" applyNumberFormat="1" applyFont="1">
      <alignment horizontal="left" vertical="center" wrapText="1" indent="1"/>
    </xf>
    <xf numFmtId="167" fontId="11" fillId="0" borderId="8" xfId="8" applyNumberFormat="1">
      <alignment horizontal="left" vertical="center" wrapText="1" indent="1"/>
    </xf>
    <xf numFmtId="0" fontId="7" fillId="0" borderId="0" xfId="2">
      <alignment horizontal="left" indent="3"/>
    </xf>
    <xf numFmtId="0" fontId="11" fillId="0" borderId="8" xfId="8" applyNumberFormat="1">
      <alignment horizontal="left" vertical="center" wrapText="1" indent="1"/>
    </xf>
  </cellXfs>
  <cellStyles count="51">
    <cellStyle name="20% - Colore 1" xfId="30" builtinId="30" customBuiltin="1"/>
    <cellStyle name="20% - Colore 2" xfId="33" builtinId="34" customBuiltin="1"/>
    <cellStyle name="20% - Colore 3" xfId="37" builtinId="38" customBuiltin="1"/>
    <cellStyle name="20% - Colore 4" xfId="41" builtinId="42" customBuiltin="1"/>
    <cellStyle name="20% - Colore 5" xfId="44" builtinId="46" customBuiltin="1"/>
    <cellStyle name="20% - Colore 6" xfId="48" builtinId="50" customBuiltin="1"/>
    <cellStyle name="40% - Colore 1" xfId="1" builtinId="31" customBuiltin="1"/>
    <cellStyle name="40% - Colore 2" xfId="34" builtinId="35" customBuiltin="1"/>
    <cellStyle name="40% - Colore 3" xfId="38" builtinId="39" customBuiltin="1"/>
    <cellStyle name="40% - Colore 4" xfId="42" builtinId="43" customBuiltin="1"/>
    <cellStyle name="40% - Colore 5" xfId="45" builtinId="47" customBuiltin="1"/>
    <cellStyle name="40% - Colore 6" xfId="49" builtinId="51" customBuiltin="1"/>
    <cellStyle name="60% - Colore 1" xfId="31" builtinId="32" customBuiltin="1"/>
    <cellStyle name="60% - Colore 2" xfId="35" builtinId="36" customBuiltin="1"/>
    <cellStyle name="60% - Colore 3" xfId="39" builtinId="40" customBuiltin="1"/>
    <cellStyle name="60% - Colore 4" xfId="43" builtinId="44" customBuiltin="1"/>
    <cellStyle name="60% - Colore 5" xfId="46" builtinId="48" customBuiltin="1"/>
    <cellStyle name="60% - Colore 6" xfId="50" builtinId="52" customBuiltin="1"/>
    <cellStyle name="Calcolo" xfId="26" builtinId="22" customBuiltin="1"/>
    <cellStyle name="Cella collegata" xfId="27" builtinId="24" customBuiltin="1"/>
    <cellStyle name="Cella da controllare" xfId="28" builtinId="23" customBuiltin="1"/>
    <cellStyle name="Colore 1" xfId="3" builtinId="29" customBuiltin="1"/>
    <cellStyle name="Colore 2" xfId="32" builtinId="33" customBuiltin="1"/>
    <cellStyle name="Colore 3" xfId="36" builtinId="37" customBuiltin="1"/>
    <cellStyle name="Colore 4" xfId="40" builtinId="41" customBuiltin="1"/>
    <cellStyle name="Colore 5" xfId="4" builtinId="45" customBuiltin="1"/>
    <cellStyle name="Colore 6" xfId="47" builtinId="49" customBuiltin="1"/>
    <cellStyle name="Détail jour" xfId="6" xr:uid="{00000000-0005-0000-0000-000004000000}"/>
    <cellStyle name="En-tête Notes" xfId="8" xr:uid="{00000000-0005-0000-0000-00000D000000}"/>
    <cellStyle name="Input" xfId="24" builtinId="20" customBuiltin="1"/>
    <cellStyle name="Jour" xfId="5" xr:uid="{00000000-0005-0000-0000-000003000000}"/>
    <cellStyle name="Migliaia" xfId="16" builtinId="3" customBuiltin="1"/>
    <cellStyle name="Migliaia [0]" xfId="17" builtinId="6" customBuiltin="1"/>
    <cellStyle name="Neutrale" xfId="23" builtinId="28" customBuiltin="1"/>
    <cellStyle name="Normale" xfId="0" builtinId="0" customBuiltin="1"/>
    <cellStyle name="Nota" xfId="13" builtinId="10" customBuiltin="1"/>
    <cellStyle name="Notes" xfId="7" xr:uid="{00000000-0005-0000-0000-00000C000000}"/>
    <cellStyle name="Output" xfId="25" builtinId="21" customBuiltin="1"/>
    <cellStyle name="Percentuale" xfId="20" builtinId="5" customBuiltin="1"/>
    <cellStyle name="Testo avviso" xfId="29" builtinId="11" customBuiltin="1"/>
    <cellStyle name="Testo descrittivo" xfId="14" builtinId="53" customBuiltin="1"/>
    <cellStyle name="Titolo" xfId="9" builtinId="15" customBuiltin="1"/>
    <cellStyle name="Titolo 1" xfId="2" builtinId="16" customBuiltin="1"/>
    <cellStyle name="Titolo 2" xfId="10" builtinId="17" customBuiltin="1"/>
    <cellStyle name="Titolo 3" xfId="11" builtinId="18" customBuiltin="1"/>
    <cellStyle name="Titolo 4" xfId="12" builtinId="19" customBuiltin="1"/>
    <cellStyle name="Totale" xfId="15" builtinId="25" customBuiltin="1"/>
    <cellStyle name="Valore non valido" xfId="22" builtinId="27" customBuiltin="1"/>
    <cellStyle name="Valore valido" xfId="21" builtinId="26" customBuiltin="1"/>
    <cellStyle name="Valuta" xfId="18" builtinId="4" customBuiltin="1"/>
    <cellStyle name="Valuta [0]" xfId="19" builtinId="7" customBuiltin="1"/>
  </cellStyles>
  <dxfs count="12"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Academic Calendar">
      <a:dk1>
        <a:srgbClr val="000000"/>
      </a:dk1>
      <a:lt1>
        <a:srgbClr val="FFFFFF"/>
      </a:lt1>
      <a:dk2>
        <a:srgbClr val="616668"/>
      </a:dk2>
      <a:lt2>
        <a:srgbClr val="F8F8F9"/>
      </a:lt2>
      <a:accent1>
        <a:srgbClr val="329E95"/>
      </a:accent1>
      <a:accent2>
        <a:srgbClr val="F4812B"/>
      </a:accent2>
      <a:accent3>
        <a:srgbClr val="EDB000"/>
      </a:accent3>
      <a:accent4>
        <a:srgbClr val="79B142"/>
      </a:accent4>
      <a:accent5>
        <a:srgbClr val="E34742"/>
      </a:accent5>
      <a:accent6>
        <a:srgbClr val="6D426F"/>
      </a:accent6>
      <a:hlink>
        <a:srgbClr val="2388CF"/>
      </a:hlink>
      <a:folHlink>
        <a:srgbClr val="6D426F"/>
      </a:folHlink>
    </a:clrScheme>
    <a:fontScheme name="Custom 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  <pageSetUpPr autoPageBreaks="0" fitToPage="1"/>
  </sheetPr>
  <dimension ref="A1:H168"/>
  <sheetViews>
    <sheetView showGridLines="0" tabSelected="1" zoomScaleNormal="100" workbookViewId="0">
      <selection activeCell="B1" sqref="B1"/>
    </sheetView>
  </sheetViews>
  <sheetFormatPr defaultColWidth="8.75" defaultRowHeight="14.5" x14ac:dyDescent="0.35"/>
  <cols>
    <col min="1" max="1" width="2" customWidth="1"/>
    <col min="2" max="2" width="18.25" customWidth="1"/>
    <col min="3" max="8" width="17.58203125" customWidth="1"/>
    <col min="9" max="9" width="2.5" customWidth="1"/>
    <col min="14" max="14" width="6.75" customWidth="1"/>
  </cols>
  <sheetData>
    <row r="1" spans="1:8" ht="54" customHeight="1" x14ac:dyDescent="1">
      <c r="A1" s="2"/>
      <c r="B1" s="1">
        <f>2023</f>
        <v>2023</v>
      </c>
      <c r="C1" s="16" t="s">
        <v>2</v>
      </c>
      <c r="D1" s="16"/>
      <c r="E1" s="16"/>
      <c r="F1" s="2"/>
      <c r="G1" s="2"/>
      <c r="H1" s="2"/>
    </row>
    <row r="2" spans="1:8" ht="14.25" customHeight="1" x14ac:dyDescent="0.35">
      <c r="A2" s="3"/>
      <c r="B2" s="4" t="s">
        <v>0</v>
      </c>
      <c r="C2" s="5" t="str">
        <f t="shared" ref="C2:H2" si="0">UPPER(TEXT(C3,"jjjj"))</f>
        <v>MARDI</v>
      </c>
      <c r="D2" s="4" t="str">
        <f t="shared" si="0"/>
        <v>MERCREDI</v>
      </c>
      <c r="E2" s="5" t="str">
        <f t="shared" si="0"/>
        <v>JEUDI</v>
      </c>
      <c r="F2" s="4" t="str">
        <f t="shared" si="0"/>
        <v>VENDREDI</v>
      </c>
      <c r="G2" s="5" t="str">
        <f t="shared" si="0"/>
        <v>SAMEDI</v>
      </c>
      <c r="H2" s="4" t="str">
        <f t="shared" si="0"/>
        <v>DIMANCHE</v>
      </c>
    </row>
    <row r="3" spans="1:8" ht="16.5" customHeight="1" x14ac:dyDescent="0.35">
      <c r="B3" s="11">
        <f t="array" ref="B3:H3">Jours+1+DATE(Calendrier1an,OptionCalendrier1mois,1)-WEEKDAY(DATE(Calendrier1an,OptionCalendrier1mois,1),OptionJoursemaine)</f>
        <v>45138</v>
      </c>
      <c r="C3" s="11">
        <v>45139</v>
      </c>
      <c r="D3" s="11">
        <v>45140</v>
      </c>
      <c r="E3" s="11">
        <v>45141</v>
      </c>
      <c r="F3" s="11">
        <v>45142</v>
      </c>
      <c r="G3" s="11">
        <v>45143</v>
      </c>
      <c r="H3" s="12">
        <v>45144</v>
      </c>
    </row>
    <row r="4" spans="1:8" ht="56.25" customHeight="1" x14ac:dyDescent="0.35">
      <c r="B4" s="7"/>
      <c r="C4" s="7"/>
      <c r="D4" s="7"/>
      <c r="E4" s="7"/>
      <c r="F4" s="7"/>
      <c r="G4" s="7"/>
      <c r="H4" s="8"/>
    </row>
    <row r="5" spans="1:8" ht="16.5" customHeight="1" x14ac:dyDescent="0.35">
      <c r="B5" s="11">
        <f t="array" ref="B5:H5">Jours+8+DATE(Calendrier1an,OptionCalendrier1mois,1)-WEEKDAY(DATE(Calendrier1an,OptionCalendrier1mois,1),OptionJoursemaine)</f>
        <v>45145</v>
      </c>
      <c r="C5" s="11">
        <v>45146</v>
      </c>
      <c r="D5" s="11">
        <v>45147</v>
      </c>
      <c r="E5" s="11">
        <v>45148</v>
      </c>
      <c r="F5" s="11">
        <v>45149</v>
      </c>
      <c r="G5" s="11">
        <v>45150</v>
      </c>
      <c r="H5" s="12">
        <v>45151</v>
      </c>
    </row>
    <row r="6" spans="1:8" ht="56.25" customHeight="1" x14ac:dyDescent="0.35">
      <c r="B6" s="7"/>
      <c r="C6" s="7"/>
      <c r="D6" s="7"/>
      <c r="E6" s="7"/>
      <c r="F6" s="7"/>
      <c r="G6" s="7"/>
      <c r="H6" s="10"/>
    </row>
    <row r="7" spans="1:8" ht="16.5" customHeight="1" x14ac:dyDescent="0.35">
      <c r="B7" s="11">
        <f t="array" ref="B7:H7">Jours+15+DATE(Calendrier1an,OptionCalendrier1mois,1)-WEEKDAY(DATE(Calendrier1an,OptionCalendrier1mois,1),OptionJoursemaine)</f>
        <v>45152</v>
      </c>
      <c r="C7" s="11">
        <v>45153</v>
      </c>
      <c r="D7" s="11">
        <v>45154</v>
      </c>
      <c r="E7" s="11">
        <v>45155</v>
      </c>
      <c r="F7" s="11">
        <v>45156</v>
      </c>
      <c r="G7" s="11">
        <v>45157</v>
      </c>
      <c r="H7" s="12">
        <v>45158</v>
      </c>
    </row>
    <row r="8" spans="1:8" ht="56.25" customHeight="1" x14ac:dyDescent="0.35">
      <c r="B8" s="7"/>
      <c r="C8" s="7"/>
      <c r="D8" s="7"/>
      <c r="E8" s="7"/>
      <c r="F8" s="7"/>
      <c r="G8" s="7"/>
      <c r="H8" s="8"/>
    </row>
    <row r="9" spans="1:8" ht="16.5" customHeight="1" x14ac:dyDescent="0.35">
      <c r="B9" s="11">
        <f t="array" ref="B9:H9">Jours+22+DATE(Calendrier1an,OptionCalendrier1mois,1)-WEEKDAY(DATE(Calendrier1an,OptionCalendrier1mois,1),OptionJoursemaine)</f>
        <v>45159</v>
      </c>
      <c r="C9" s="11">
        <v>45160</v>
      </c>
      <c r="D9" s="11">
        <v>45161</v>
      </c>
      <c r="E9" s="11">
        <v>45162</v>
      </c>
      <c r="F9" s="11">
        <v>45163</v>
      </c>
      <c r="G9" s="11">
        <v>45164</v>
      </c>
      <c r="H9" s="12">
        <v>45165</v>
      </c>
    </row>
    <row r="10" spans="1:8" ht="56.25" customHeight="1" x14ac:dyDescent="0.35">
      <c r="B10" s="7"/>
      <c r="C10" s="7"/>
      <c r="D10" s="7"/>
      <c r="E10" s="7"/>
      <c r="F10" s="7"/>
      <c r="G10" s="7"/>
      <c r="H10" s="8"/>
    </row>
    <row r="11" spans="1:8" ht="16.5" customHeight="1" x14ac:dyDescent="0.35">
      <c r="B11" s="11">
        <f t="array" ref="B11:H11">Jours+29+DATE(Calendrier1an,OptionCalendrier1mois,1)-WEEKDAY(DATE(Calendrier1an,OptionCalendrier1mois,1),OptionJoursemaine)</f>
        <v>45166</v>
      </c>
      <c r="C11" s="11">
        <v>45167</v>
      </c>
      <c r="D11" s="11">
        <v>45168</v>
      </c>
      <c r="E11" s="11">
        <v>45169</v>
      </c>
      <c r="F11" s="11">
        <v>45170</v>
      </c>
      <c r="G11" s="11">
        <v>45171</v>
      </c>
      <c r="H11" s="12">
        <v>45172</v>
      </c>
    </row>
    <row r="12" spans="1:8" ht="57" customHeight="1" x14ac:dyDescent="0.35">
      <c r="B12" s="7"/>
      <c r="C12" s="7"/>
      <c r="D12" s="7"/>
      <c r="E12" s="7"/>
      <c r="F12" s="7"/>
      <c r="G12" s="7"/>
      <c r="H12" s="8"/>
    </row>
    <row r="13" spans="1:8" ht="16.5" customHeight="1" x14ac:dyDescent="0.35">
      <c r="B13" s="11">
        <f t="array" ref="B13:C13">Jours+36+DATE(Calendrier1an,OptionCalendrier1mois,1)-WEEKDAY(DATE(Calendrier1an,OptionCalendrier1mois,1),OptionJoursemaine)</f>
        <v>45173</v>
      </c>
      <c r="C13" s="11">
        <v>45174</v>
      </c>
      <c r="D13" s="17" t="s">
        <v>1</v>
      </c>
      <c r="E13" s="17"/>
      <c r="F13" s="17"/>
      <c r="G13" s="17"/>
      <c r="H13" s="17"/>
    </row>
    <row r="14" spans="1:8" ht="63.75" customHeight="1" x14ac:dyDescent="0.35">
      <c r="B14" s="7"/>
      <c r="C14" s="7"/>
      <c r="D14" s="13"/>
      <c r="E14" s="13"/>
      <c r="F14" s="13"/>
      <c r="G14" s="13"/>
      <c r="H14" s="13"/>
    </row>
    <row r="15" spans="1:8" ht="54" customHeight="1" x14ac:dyDescent="1">
      <c r="A15" s="2"/>
      <c r="B15" s="1">
        <f>YEAR(DATE(Calendrier1an,OptionCalendrier1mois+1,1))</f>
        <v>2023</v>
      </c>
      <c r="C15" s="16" t="str">
        <f>TEXT(DATE(Calendrier1an,OptionCalendrier1mois+1,1),"mmmm")</f>
        <v>septembre</v>
      </c>
      <c r="D15" s="16"/>
      <c r="E15" s="16"/>
      <c r="F15" s="6"/>
      <c r="G15" s="6"/>
      <c r="H15" s="2"/>
    </row>
    <row r="16" spans="1:8" ht="14.25" customHeight="1" x14ac:dyDescent="0.35">
      <c r="A16" s="3"/>
      <c r="B16" s="4" t="str">
        <f t="shared" ref="B16:H16" si="1">UPPER(TEXT(B17,"jjjj"))</f>
        <v>LUNDI</v>
      </c>
      <c r="C16" s="5" t="str">
        <f t="shared" si="1"/>
        <v>MARDI</v>
      </c>
      <c r="D16" s="4" t="str">
        <f t="shared" si="1"/>
        <v>MERCREDI</v>
      </c>
      <c r="E16" s="5" t="str">
        <f t="shared" si="1"/>
        <v>JEUDI</v>
      </c>
      <c r="F16" s="4" t="str">
        <f t="shared" si="1"/>
        <v>VENDREDI</v>
      </c>
      <c r="G16" s="5" t="str">
        <f t="shared" si="1"/>
        <v>SAMEDI</v>
      </c>
      <c r="H16" s="4" t="str">
        <f t="shared" si="1"/>
        <v>DIMANCHE</v>
      </c>
    </row>
    <row r="17" spans="1:8" ht="16.5" customHeight="1" x14ac:dyDescent="0.35">
      <c r="B17" s="11">
        <f t="array" ref="B17:H17">Jours+1+DATE(Calendrier2ans,OptionCalendrier2mois,1)-WEEKDAY(DATE(Calendrier2ans,OptionCalendrier2mois,1),OptionJoursemaine)</f>
        <v>45166</v>
      </c>
      <c r="C17" s="11">
        <v>45167</v>
      </c>
      <c r="D17" s="11">
        <v>45168</v>
      </c>
      <c r="E17" s="11">
        <v>45169</v>
      </c>
      <c r="F17" s="11">
        <v>45170</v>
      </c>
      <c r="G17" s="11">
        <v>45171</v>
      </c>
      <c r="H17" s="12">
        <v>45172</v>
      </c>
    </row>
    <row r="18" spans="1:8" ht="56.25" customHeight="1" x14ac:dyDescent="0.35">
      <c r="B18" s="7"/>
      <c r="C18" s="7"/>
      <c r="D18" s="7"/>
      <c r="E18" s="7"/>
      <c r="F18" s="7"/>
      <c r="G18" s="7"/>
      <c r="H18" s="8"/>
    </row>
    <row r="19" spans="1:8" ht="16.5" customHeight="1" x14ac:dyDescent="0.35">
      <c r="B19" s="11">
        <f t="array" ref="B19:H19">Jours+8+DATE(Calendrier2ans,OptionCalendrier2mois,1)-WEEKDAY(DATE(Calendrier2ans,OptionCalendrier2mois,1),OptionJoursemaine)</f>
        <v>45173</v>
      </c>
      <c r="C19" s="11">
        <v>45174</v>
      </c>
      <c r="D19" s="11">
        <v>45175</v>
      </c>
      <c r="E19" s="11">
        <v>45176</v>
      </c>
      <c r="F19" s="11">
        <v>45177</v>
      </c>
      <c r="G19" s="11">
        <v>45178</v>
      </c>
      <c r="H19" s="12">
        <v>45179</v>
      </c>
    </row>
    <row r="20" spans="1:8" ht="56.25" customHeight="1" x14ac:dyDescent="0.35">
      <c r="B20" s="7"/>
      <c r="C20" s="7"/>
      <c r="D20" s="7"/>
      <c r="E20" s="7"/>
      <c r="F20" s="7"/>
      <c r="G20" s="7"/>
      <c r="H20" s="8"/>
    </row>
    <row r="21" spans="1:8" ht="16.5" customHeight="1" x14ac:dyDescent="0.35">
      <c r="B21" s="11">
        <f t="array" ref="B21:H21">Jours+15+DATE(Calendrier2ans,OptionCalendrier2mois,1)-WEEKDAY(DATE(Calendrier2ans,OptionCalendrier2mois,1),OptionJoursemaine)</f>
        <v>45180</v>
      </c>
      <c r="C21" s="11">
        <v>45181</v>
      </c>
      <c r="D21" s="11">
        <v>45182</v>
      </c>
      <c r="E21" s="11">
        <v>45183</v>
      </c>
      <c r="F21" s="11">
        <v>45184</v>
      </c>
      <c r="G21" s="11">
        <v>45185</v>
      </c>
      <c r="H21" s="12">
        <v>45186</v>
      </c>
    </row>
    <row r="22" spans="1:8" ht="56.25" customHeight="1" x14ac:dyDescent="0.35">
      <c r="B22" s="7"/>
      <c r="C22" s="7"/>
      <c r="D22" s="7"/>
      <c r="E22" s="7"/>
      <c r="F22" s="7"/>
      <c r="G22" s="7"/>
      <c r="H22" s="8"/>
    </row>
    <row r="23" spans="1:8" ht="16.5" customHeight="1" x14ac:dyDescent="0.35">
      <c r="B23" s="11">
        <f t="array" ref="B23:H23">Jours+22+DATE(Calendrier2ans,OptionCalendrier2mois,1)-WEEKDAY(DATE(Calendrier2ans,OptionCalendrier2mois,1),OptionJoursemaine)</f>
        <v>45187</v>
      </c>
      <c r="C23" s="11">
        <v>45188</v>
      </c>
      <c r="D23" s="11">
        <v>45189</v>
      </c>
      <c r="E23" s="11">
        <v>45190</v>
      </c>
      <c r="F23" s="11">
        <v>45191</v>
      </c>
      <c r="G23" s="11">
        <v>45192</v>
      </c>
      <c r="H23" s="12">
        <v>45193</v>
      </c>
    </row>
    <row r="24" spans="1:8" ht="56.25" customHeight="1" x14ac:dyDescent="0.35">
      <c r="B24" s="7"/>
      <c r="C24" s="7"/>
      <c r="D24" s="7"/>
      <c r="E24" s="7"/>
      <c r="F24" s="7"/>
      <c r="G24" s="7"/>
      <c r="H24" s="8"/>
    </row>
    <row r="25" spans="1:8" ht="16.5" customHeight="1" x14ac:dyDescent="0.35">
      <c r="B25" s="11">
        <f t="array" ref="B25:H25">Jours+29+DATE(Calendrier2ans,OptionCalendrier2mois,1)-WEEKDAY(DATE(Calendrier2ans,OptionCalendrier2mois,1),OptionJoursemaine)</f>
        <v>45194</v>
      </c>
      <c r="C25" s="11">
        <v>45195</v>
      </c>
      <c r="D25" s="11">
        <v>45196</v>
      </c>
      <c r="E25" s="11">
        <v>45197</v>
      </c>
      <c r="F25" s="11">
        <v>45198</v>
      </c>
      <c r="G25" s="11">
        <v>45199</v>
      </c>
      <c r="H25" s="12">
        <v>45200</v>
      </c>
    </row>
    <row r="26" spans="1:8" ht="57" customHeight="1" x14ac:dyDescent="0.35">
      <c r="B26" s="7"/>
      <c r="C26" s="7"/>
      <c r="D26" s="7"/>
      <c r="E26" s="7"/>
      <c r="F26" s="7"/>
      <c r="G26" s="7"/>
      <c r="H26" s="9"/>
    </row>
    <row r="27" spans="1:8" ht="16.5" customHeight="1" x14ac:dyDescent="0.35">
      <c r="B27" s="11">
        <f t="array" ref="B27:C27">Jours+36+DATE(Calendrier2ans,OptionCalendrier2mois,1)-WEEKDAY(DATE(Calendrier2ans,OptionCalendrier2mois,1),OptionJoursemaine)</f>
        <v>45201</v>
      </c>
      <c r="C27" s="11">
        <v>45202</v>
      </c>
      <c r="D27" s="15" t="s">
        <v>1</v>
      </c>
      <c r="E27" s="15"/>
      <c r="F27" s="15"/>
      <c r="G27" s="15"/>
      <c r="H27" s="15"/>
    </row>
    <row r="28" spans="1:8" ht="63.75" customHeight="1" x14ac:dyDescent="0.35">
      <c r="B28" s="7"/>
      <c r="C28" s="7"/>
      <c r="D28" s="13"/>
      <c r="E28" s="13"/>
      <c r="F28" s="13"/>
      <c r="G28" s="13"/>
      <c r="H28" s="13"/>
    </row>
    <row r="29" spans="1:8" ht="54" customHeight="1" x14ac:dyDescent="1">
      <c r="A29" s="2"/>
      <c r="B29" s="1">
        <f>YEAR(DATE(Calendrier2ans,OptionCalendrier2mois+1,1))</f>
        <v>2023</v>
      </c>
      <c r="C29" s="16" t="str">
        <f>TEXT(DATE(Calendrier2ans,OptionCalendrier2mois+1,1),"mmmm")</f>
        <v>octobre</v>
      </c>
      <c r="D29" s="16"/>
      <c r="E29" s="16"/>
      <c r="F29" s="6"/>
      <c r="G29" s="6"/>
      <c r="H29" s="2"/>
    </row>
    <row r="30" spans="1:8" ht="14.25" customHeight="1" x14ac:dyDescent="0.35">
      <c r="A30" s="3"/>
      <c r="B30" s="4" t="str">
        <f t="shared" ref="B30:H30" si="2">UPPER(TEXT(B31,"jjjj"))</f>
        <v>LUNDI</v>
      </c>
      <c r="C30" s="5" t="str">
        <f t="shared" si="2"/>
        <v>MARDI</v>
      </c>
      <c r="D30" s="4" t="str">
        <f t="shared" si="2"/>
        <v>MERCREDI</v>
      </c>
      <c r="E30" s="5" t="str">
        <f t="shared" si="2"/>
        <v>JEUDI</v>
      </c>
      <c r="F30" s="4" t="str">
        <f t="shared" si="2"/>
        <v>VENDREDI</v>
      </c>
      <c r="G30" s="5" t="str">
        <f t="shared" si="2"/>
        <v>SAMEDI</v>
      </c>
      <c r="H30" s="4" t="str">
        <f t="shared" si="2"/>
        <v>DIMANCHE</v>
      </c>
    </row>
    <row r="31" spans="1:8" ht="16.5" customHeight="1" x14ac:dyDescent="0.35">
      <c r="B31" s="11">
        <f t="array" ref="B31:H31">Jours+1+DATE(Calendrier3ans,OptionCalendrier3mois,1)-WEEKDAY(DATE(Calendrier3ans,OptionCalendrier3mois,1),OptionJoursemaine)</f>
        <v>45194</v>
      </c>
      <c r="C31" s="11">
        <v>45195</v>
      </c>
      <c r="D31" s="11">
        <v>45196</v>
      </c>
      <c r="E31" s="11">
        <v>45197</v>
      </c>
      <c r="F31" s="11">
        <v>45198</v>
      </c>
      <c r="G31" s="11">
        <v>45199</v>
      </c>
      <c r="H31" s="12">
        <v>45200</v>
      </c>
    </row>
    <row r="32" spans="1:8" ht="56.25" customHeight="1" x14ac:dyDescent="0.35">
      <c r="B32" s="7"/>
      <c r="C32" s="7"/>
      <c r="D32" s="7"/>
      <c r="E32" s="7"/>
      <c r="F32" s="7"/>
      <c r="G32" s="7"/>
      <c r="H32" s="8"/>
    </row>
    <row r="33" spans="1:8" ht="16.5" customHeight="1" x14ac:dyDescent="0.35">
      <c r="B33" s="11">
        <f t="array" ref="B33:H33">Jours+8+DATE(Calendrier3ans,OptionCalendrier3mois,1)-WEEKDAY(DATE(Calendrier3ans,OptionCalendrier3mois,1),OptionJoursemaine)</f>
        <v>45201</v>
      </c>
      <c r="C33" s="11">
        <v>45202</v>
      </c>
      <c r="D33" s="11">
        <v>45203</v>
      </c>
      <c r="E33" s="11">
        <v>45204</v>
      </c>
      <c r="F33" s="11">
        <v>45205</v>
      </c>
      <c r="G33" s="11">
        <v>45206</v>
      </c>
      <c r="H33" s="12">
        <v>45207</v>
      </c>
    </row>
    <row r="34" spans="1:8" ht="56.25" customHeight="1" x14ac:dyDescent="0.35">
      <c r="B34" s="7"/>
      <c r="C34" s="7"/>
      <c r="D34" s="7"/>
      <c r="E34" s="7"/>
      <c r="F34" s="7"/>
      <c r="G34" s="7"/>
      <c r="H34" s="8"/>
    </row>
    <row r="35" spans="1:8" ht="16.5" customHeight="1" x14ac:dyDescent="0.35">
      <c r="B35" s="11">
        <f t="array" ref="B35:H35">Jours+15+DATE(Calendrier3ans,OptionCalendrier3mois,1)-WEEKDAY(DATE(Calendrier3ans,OptionCalendrier3mois,1),OptionJoursemaine)</f>
        <v>45208</v>
      </c>
      <c r="C35" s="11">
        <v>45209</v>
      </c>
      <c r="D35" s="11">
        <v>45210</v>
      </c>
      <c r="E35" s="11">
        <v>45211</v>
      </c>
      <c r="F35" s="11">
        <v>45212</v>
      </c>
      <c r="G35" s="11">
        <v>45213</v>
      </c>
      <c r="H35" s="12">
        <v>45214</v>
      </c>
    </row>
    <row r="36" spans="1:8" ht="56.25" customHeight="1" x14ac:dyDescent="0.35">
      <c r="B36" s="7"/>
      <c r="C36" s="7"/>
      <c r="D36" s="7"/>
      <c r="E36" s="7"/>
      <c r="F36" s="7"/>
      <c r="G36" s="7"/>
      <c r="H36" s="8"/>
    </row>
    <row r="37" spans="1:8" ht="16.5" customHeight="1" x14ac:dyDescent="0.35">
      <c r="B37" s="11">
        <f t="array" ref="B37:H37">Jours+22+DATE(Calendrier3ans,OptionCalendrier3mois,1)-WEEKDAY(DATE(Calendrier3ans,OptionCalendrier3mois,1),OptionJoursemaine)</f>
        <v>45215</v>
      </c>
      <c r="C37" s="11">
        <v>45216</v>
      </c>
      <c r="D37" s="11">
        <v>45217</v>
      </c>
      <c r="E37" s="11">
        <v>45218</v>
      </c>
      <c r="F37" s="11">
        <v>45219</v>
      </c>
      <c r="G37" s="11">
        <v>45220</v>
      </c>
      <c r="H37" s="12">
        <v>45221</v>
      </c>
    </row>
    <row r="38" spans="1:8" ht="56.25" customHeight="1" x14ac:dyDescent="0.35">
      <c r="B38" s="7"/>
      <c r="C38" s="7"/>
      <c r="D38" s="7"/>
      <c r="E38" s="7"/>
      <c r="F38" s="7"/>
      <c r="G38" s="7"/>
      <c r="H38" s="8"/>
    </row>
    <row r="39" spans="1:8" ht="16.5" customHeight="1" x14ac:dyDescent="0.35">
      <c r="B39" s="11">
        <f t="array" ref="B39:H39">Jours+29+DATE(Calendrier3ans,OptionCalendrier3mois,1)-WEEKDAY(DATE(Calendrier3ans,OptionCalendrier3mois,1),OptionJoursemaine)</f>
        <v>45222</v>
      </c>
      <c r="C39" s="11">
        <v>45223</v>
      </c>
      <c r="D39" s="11">
        <v>45224</v>
      </c>
      <c r="E39" s="11">
        <v>45225</v>
      </c>
      <c r="F39" s="11">
        <v>45226</v>
      </c>
      <c r="G39" s="11">
        <v>45227</v>
      </c>
      <c r="H39" s="12">
        <v>45228</v>
      </c>
    </row>
    <row r="40" spans="1:8" ht="57" customHeight="1" x14ac:dyDescent="0.35">
      <c r="B40" s="7"/>
      <c r="C40" s="7"/>
      <c r="D40" s="7"/>
      <c r="E40" s="7"/>
      <c r="F40" s="7"/>
      <c r="G40" s="7"/>
      <c r="H40" s="9"/>
    </row>
    <row r="41" spans="1:8" ht="16.5" customHeight="1" x14ac:dyDescent="0.35">
      <c r="B41" s="11">
        <f t="array" ref="B41:C41">Jours+36+DATE(Calendrier3ans,OptionCalendrier3mois,1)-WEEKDAY(DATE(Calendrier3ans,OptionCalendrier3mois,1),OptionJoursemaine)</f>
        <v>45229</v>
      </c>
      <c r="C41" s="11">
        <v>45230</v>
      </c>
      <c r="D41" s="15" t="s">
        <v>1</v>
      </c>
      <c r="E41" s="15"/>
      <c r="F41" s="15"/>
      <c r="G41" s="15"/>
      <c r="H41" s="15"/>
    </row>
    <row r="42" spans="1:8" ht="63.75" customHeight="1" x14ac:dyDescent="0.35">
      <c r="B42" s="7"/>
      <c r="C42" s="7"/>
      <c r="D42" s="13"/>
      <c r="E42" s="13"/>
      <c r="F42" s="13"/>
      <c r="G42" s="13"/>
      <c r="H42" s="13"/>
    </row>
    <row r="43" spans="1:8" ht="54" customHeight="1" x14ac:dyDescent="1">
      <c r="A43" s="2"/>
      <c r="B43" s="1">
        <f>YEAR(DATE(Calendrier3ans,OptionCalendrier3mois+1,1))</f>
        <v>2023</v>
      </c>
      <c r="C43" s="16" t="str">
        <f>TEXT(DATE(Calendrier3ans,OptionCalendrier3mois+1,1),"mmmm")</f>
        <v>novembre</v>
      </c>
      <c r="D43" s="16"/>
      <c r="E43" s="16"/>
      <c r="F43" s="6"/>
      <c r="G43" s="6"/>
      <c r="H43" s="2"/>
    </row>
    <row r="44" spans="1:8" ht="14.25" customHeight="1" x14ac:dyDescent="0.35">
      <c r="A44" s="3"/>
      <c r="B44" s="4" t="str">
        <f t="shared" ref="B44:H44" si="3">UPPER(TEXT(B45,"jjjj"))</f>
        <v>LUNDI</v>
      </c>
      <c r="C44" s="5" t="str">
        <f t="shared" si="3"/>
        <v>MARDI</v>
      </c>
      <c r="D44" s="4" t="str">
        <f t="shared" si="3"/>
        <v>MERCREDI</v>
      </c>
      <c r="E44" s="5" t="str">
        <f t="shared" si="3"/>
        <v>JEUDI</v>
      </c>
      <c r="F44" s="4" t="str">
        <f t="shared" si="3"/>
        <v>VENDREDI</v>
      </c>
      <c r="G44" s="5" t="str">
        <f t="shared" si="3"/>
        <v>SAMEDI</v>
      </c>
      <c r="H44" s="4" t="str">
        <f t="shared" si="3"/>
        <v>DIMANCHE</v>
      </c>
    </row>
    <row r="45" spans="1:8" ht="16.5" customHeight="1" x14ac:dyDescent="0.35">
      <c r="B45" s="11">
        <f t="array" ref="B45:H45">Jours+1+DATE(Calendrier4ans,OptionCalendrier4mois,1)-WEEKDAY(DATE(Calendrier4ans,OptionCalendrier4mois,1),OptionJoursemaine)</f>
        <v>45229</v>
      </c>
      <c r="C45" s="11">
        <v>45230</v>
      </c>
      <c r="D45" s="11">
        <v>45231</v>
      </c>
      <c r="E45" s="11">
        <v>45232</v>
      </c>
      <c r="F45" s="11">
        <v>45233</v>
      </c>
      <c r="G45" s="11">
        <v>45234</v>
      </c>
      <c r="H45" s="12">
        <v>45235</v>
      </c>
    </row>
    <row r="46" spans="1:8" ht="56.25" customHeight="1" x14ac:dyDescent="0.35">
      <c r="B46" s="7"/>
      <c r="C46" s="7"/>
      <c r="D46" s="7"/>
      <c r="E46" s="7"/>
      <c r="F46" s="7"/>
      <c r="G46" s="7"/>
      <c r="H46" s="8"/>
    </row>
    <row r="47" spans="1:8" ht="16.5" customHeight="1" x14ac:dyDescent="0.35">
      <c r="B47" s="11">
        <f t="array" ref="B47:H47">Jours+8+DATE(Calendrier4ans,OptionCalendrier4mois,1)-WEEKDAY(DATE(Calendrier4ans,OptionCalendrier4mois,1),OptionJoursemaine)</f>
        <v>45236</v>
      </c>
      <c r="C47" s="11">
        <v>45237</v>
      </c>
      <c r="D47" s="11">
        <v>45238</v>
      </c>
      <c r="E47" s="11">
        <v>45239</v>
      </c>
      <c r="F47" s="11">
        <v>45240</v>
      </c>
      <c r="G47" s="11">
        <v>45241</v>
      </c>
      <c r="H47" s="12">
        <v>45242</v>
      </c>
    </row>
    <row r="48" spans="1:8" ht="56.25" customHeight="1" x14ac:dyDescent="0.35">
      <c r="B48" s="7"/>
      <c r="C48" s="7"/>
      <c r="D48" s="7"/>
      <c r="E48" s="7"/>
      <c r="F48" s="7"/>
      <c r="G48" s="7"/>
      <c r="H48" s="8"/>
    </row>
    <row r="49" spans="1:8" ht="16.5" customHeight="1" x14ac:dyDescent="0.35">
      <c r="B49" s="11">
        <f t="array" ref="B49:H49">Jours+15+DATE(Calendrier4ans,OptionCalendrier4mois,1)-WEEKDAY(DATE(Calendrier4ans,OptionCalendrier4mois,1),OptionJoursemaine)</f>
        <v>45243</v>
      </c>
      <c r="C49" s="11">
        <v>45244</v>
      </c>
      <c r="D49" s="11">
        <v>45245</v>
      </c>
      <c r="E49" s="11">
        <v>45246</v>
      </c>
      <c r="F49" s="11">
        <v>45247</v>
      </c>
      <c r="G49" s="11">
        <v>45248</v>
      </c>
      <c r="H49" s="12">
        <v>45249</v>
      </c>
    </row>
    <row r="50" spans="1:8" ht="56.25" customHeight="1" x14ac:dyDescent="0.35">
      <c r="B50" s="7"/>
      <c r="C50" s="7"/>
      <c r="D50" s="7"/>
      <c r="E50" s="7"/>
      <c r="F50" s="7"/>
      <c r="G50" s="7"/>
      <c r="H50" s="8"/>
    </row>
    <row r="51" spans="1:8" ht="16.5" customHeight="1" x14ac:dyDescent="0.35">
      <c r="B51" s="11">
        <f t="array" ref="B51:H51">Jours+22+DATE(Calendrier4ans,OptionCalendrier4mois,1)-WEEKDAY(DATE(Calendrier4ans,OptionCalendrier4mois,1),OptionJoursemaine)</f>
        <v>45250</v>
      </c>
      <c r="C51" s="11">
        <v>45251</v>
      </c>
      <c r="D51" s="11">
        <v>45252</v>
      </c>
      <c r="E51" s="11">
        <v>45253</v>
      </c>
      <c r="F51" s="11">
        <v>45254</v>
      </c>
      <c r="G51" s="11">
        <v>45255</v>
      </c>
      <c r="H51" s="12">
        <v>45256</v>
      </c>
    </row>
    <row r="52" spans="1:8" ht="56.25" customHeight="1" x14ac:dyDescent="0.35">
      <c r="B52" s="7"/>
      <c r="C52" s="7"/>
      <c r="D52" s="7"/>
      <c r="E52" s="7"/>
      <c r="F52" s="7"/>
      <c r="G52" s="7"/>
      <c r="H52" s="8"/>
    </row>
    <row r="53" spans="1:8" ht="16.5" customHeight="1" x14ac:dyDescent="0.35">
      <c r="B53" s="11">
        <f t="array" ref="B53:H53">Jours+29+DATE(Calendrier4ans,OptionCalendrier4mois,1)-WEEKDAY(DATE(Calendrier4ans,OptionCalendrier4mois,1),OptionJoursemaine)</f>
        <v>45257</v>
      </c>
      <c r="C53" s="11">
        <v>45258</v>
      </c>
      <c r="D53" s="11">
        <v>45259</v>
      </c>
      <c r="E53" s="11">
        <v>45260</v>
      </c>
      <c r="F53" s="11">
        <v>45261</v>
      </c>
      <c r="G53" s="11">
        <v>45262</v>
      </c>
      <c r="H53" s="12">
        <v>45263</v>
      </c>
    </row>
    <row r="54" spans="1:8" ht="57" customHeight="1" x14ac:dyDescent="0.35">
      <c r="B54" s="7"/>
      <c r="C54" s="7"/>
      <c r="D54" s="7"/>
      <c r="E54" s="7"/>
      <c r="F54" s="7"/>
      <c r="G54" s="7"/>
      <c r="H54" s="9"/>
    </row>
    <row r="55" spans="1:8" ht="16.5" customHeight="1" x14ac:dyDescent="0.35">
      <c r="B55" s="11">
        <f t="array" ref="B55:C55">Jours+36+DATE(Calendrier4ans,OptionCalendrier4mois,1)-WEEKDAY(DATE(Calendrier4ans,OptionCalendrier4mois,1),OptionJoursemaine)</f>
        <v>45264</v>
      </c>
      <c r="C55" s="11">
        <v>45265</v>
      </c>
      <c r="D55" s="14" t="s">
        <v>1</v>
      </c>
      <c r="E55" s="15"/>
      <c r="F55" s="15"/>
      <c r="G55" s="15"/>
      <c r="H55" s="15"/>
    </row>
    <row r="56" spans="1:8" ht="63.75" customHeight="1" x14ac:dyDescent="0.35">
      <c r="B56" s="7"/>
      <c r="C56" s="7"/>
      <c r="D56" s="13"/>
      <c r="E56" s="13"/>
      <c r="F56" s="13"/>
      <c r="G56" s="13"/>
      <c r="H56" s="13"/>
    </row>
    <row r="57" spans="1:8" ht="54" customHeight="1" x14ac:dyDescent="1">
      <c r="A57" s="2"/>
      <c r="B57" s="1">
        <f>YEAR(DATE(Calendrier4ans,OptionCalendrier4mois+1,1))</f>
        <v>2023</v>
      </c>
      <c r="C57" s="16" t="str">
        <f>TEXT(DATE(Calendrier4ans,OptionCalendrier4mois+1,1),"mmmm")</f>
        <v>décembre</v>
      </c>
      <c r="D57" s="16"/>
      <c r="E57" s="16"/>
      <c r="F57" s="6"/>
      <c r="G57" s="6"/>
      <c r="H57" s="2"/>
    </row>
    <row r="58" spans="1:8" ht="14.25" customHeight="1" x14ac:dyDescent="0.35">
      <c r="A58" s="3"/>
      <c r="B58" s="4" t="str">
        <f t="shared" ref="B58:H58" si="4">UPPER(TEXT(B59,"jjjj"))</f>
        <v>LUNDI</v>
      </c>
      <c r="C58" s="5" t="str">
        <f t="shared" si="4"/>
        <v>MARDI</v>
      </c>
      <c r="D58" s="4" t="str">
        <f t="shared" si="4"/>
        <v>MERCREDI</v>
      </c>
      <c r="E58" s="5" t="str">
        <f t="shared" si="4"/>
        <v>JEUDI</v>
      </c>
      <c r="F58" s="4" t="str">
        <f t="shared" si="4"/>
        <v>VENDREDI</v>
      </c>
      <c r="G58" s="5" t="str">
        <f t="shared" si="4"/>
        <v>SAMEDI</v>
      </c>
      <c r="H58" s="4" t="str">
        <f t="shared" si="4"/>
        <v>DIMANCHE</v>
      </c>
    </row>
    <row r="59" spans="1:8" ht="16.5" customHeight="1" x14ac:dyDescent="0.35">
      <c r="B59" s="11">
        <f t="array" ref="B59:H59">Jours+1+DATE(Calendrier5ans,OptionCalendrier5mois,1)-WEEKDAY(DATE(Calendrier5ans,OptionCalendrier5mois,1),OptionJoursemaine)</f>
        <v>45257</v>
      </c>
      <c r="C59" s="11">
        <v>45258</v>
      </c>
      <c r="D59" s="11">
        <v>45259</v>
      </c>
      <c r="E59" s="11">
        <v>45260</v>
      </c>
      <c r="F59" s="11">
        <v>45261</v>
      </c>
      <c r="G59" s="11">
        <v>45262</v>
      </c>
      <c r="H59" s="12">
        <v>45263</v>
      </c>
    </row>
    <row r="60" spans="1:8" ht="56.25" customHeight="1" x14ac:dyDescent="0.35">
      <c r="B60" s="7"/>
      <c r="C60" s="7"/>
      <c r="D60" s="7"/>
      <c r="E60" s="7"/>
      <c r="F60" s="7"/>
      <c r="G60" s="7"/>
      <c r="H60" s="8"/>
    </row>
    <row r="61" spans="1:8" ht="16.5" customHeight="1" x14ac:dyDescent="0.35">
      <c r="B61" s="11">
        <f t="array" ref="B61:H61">Jours+8+DATE(Calendrier5ans,OptionCalendrier5mois,1)-WEEKDAY(DATE(Calendrier5ans,OptionCalendrier5mois,1),OptionJoursemaine)</f>
        <v>45264</v>
      </c>
      <c r="C61" s="11">
        <v>45265</v>
      </c>
      <c r="D61" s="11">
        <v>45266</v>
      </c>
      <c r="E61" s="11">
        <v>45267</v>
      </c>
      <c r="F61" s="11">
        <v>45268</v>
      </c>
      <c r="G61" s="11">
        <v>45269</v>
      </c>
      <c r="H61" s="12">
        <v>45270</v>
      </c>
    </row>
    <row r="62" spans="1:8" ht="56.25" customHeight="1" x14ac:dyDescent="0.35">
      <c r="B62" s="7"/>
      <c r="C62" s="7"/>
      <c r="D62" s="7"/>
      <c r="E62" s="7"/>
      <c r="F62" s="7"/>
      <c r="G62" s="7"/>
      <c r="H62" s="8"/>
    </row>
    <row r="63" spans="1:8" ht="16.5" customHeight="1" x14ac:dyDescent="0.35">
      <c r="B63" s="11">
        <f t="array" ref="B63:H63">Jours+15+DATE(Calendrier5ans,OptionCalendrier5mois,1)-WEEKDAY(DATE(Calendrier5ans,OptionCalendrier5mois,1),OptionJoursemaine)</f>
        <v>45271</v>
      </c>
      <c r="C63" s="11">
        <v>45272</v>
      </c>
      <c r="D63" s="11">
        <v>45273</v>
      </c>
      <c r="E63" s="11">
        <v>45274</v>
      </c>
      <c r="F63" s="11">
        <v>45275</v>
      </c>
      <c r="G63" s="11">
        <v>45276</v>
      </c>
      <c r="H63" s="12">
        <v>45277</v>
      </c>
    </row>
    <row r="64" spans="1:8" ht="56.25" customHeight="1" x14ac:dyDescent="0.35">
      <c r="B64" s="7"/>
      <c r="C64" s="7"/>
      <c r="D64" s="7"/>
      <c r="E64" s="7"/>
      <c r="F64" s="7"/>
      <c r="G64" s="7"/>
      <c r="H64" s="8"/>
    </row>
    <row r="65" spans="1:8" ht="16.5" customHeight="1" x14ac:dyDescent="0.35">
      <c r="B65" s="11">
        <f t="array" ref="B65:H65">Jours+22+DATE(Calendrier5ans,OptionCalendrier5mois,1)-WEEKDAY(DATE(Calendrier5ans,OptionCalendrier5mois,1),OptionJoursemaine)</f>
        <v>45278</v>
      </c>
      <c r="C65" s="11">
        <v>45279</v>
      </c>
      <c r="D65" s="11">
        <v>45280</v>
      </c>
      <c r="E65" s="11">
        <v>45281</v>
      </c>
      <c r="F65" s="11">
        <v>45282</v>
      </c>
      <c r="G65" s="11">
        <v>45283</v>
      </c>
      <c r="H65" s="12">
        <v>45284</v>
      </c>
    </row>
    <row r="66" spans="1:8" ht="56.25" customHeight="1" x14ac:dyDescent="0.35">
      <c r="B66" s="7"/>
      <c r="C66" s="7"/>
      <c r="D66" s="7"/>
      <c r="E66" s="7"/>
      <c r="F66" s="7"/>
      <c r="G66" s="7"/>
      <c r="H66" s="8"/>
    </row>
    <row r="67" spans="1:8" ht="16.5" customHeight="1" x14ac:dyDescent="0.35">
      <c r="B67" s="11">
        <f t="array" ref="B67:H67">Jours+29+DATE(Calendrier5ans,OptionCalendrier5mois,1)-WEEKDAY(DATE(Calendrier5ans,OptionCalendrier5mois,1),OptionJoursemaine)</f>
        <v>45285</v>
      </c>
      <c r="C67" s="11">
        <v>45286</v>
      </c>
      <c r="D67" s="11">
        <v>45287</v>
      </c>
      <c r="E67" s="11">
        <v>45288</v>
      </c>
      <c r="F67" s="11">
        <v>45289</v>
      </c>
      <c r="G67" s="11">
        <v>45290</v>
      </c>
      <c r="H67" s="12">
        <v>45291</v>
      </c>
    </row>
    <row r="68" spans="1:8" ht="57" customHeight="1" x14ac:dyDescent="0.35">
      <c r="B68" s="7"/>
      <c r="C68" s="7"/>
      <c r="D68" s="7"/>
      <c r="E68" s="7"/>
      <c r="F68" s="7"/>
      <c r="G68" s="7"/>
      <c r="H68" s="9"/>
    </row>
    <row r="69" spans="1:8" ht="16.5" customHeight="1" x14ac:dyDescent="0.35">
      <c r="B69" s="11">
        <f t="array" ref="B69:C69">Jours+36+DATE(Calendrier5ans,OptionCalendrier5mois,1)-WEEKDAY(DATE(Calendrier5ans,OptionCalendrier5mois,1),OptionJoursemaine)</f>
        <v>45292</v>
      </c>
      <c r="C69" s="11">
        <v>45293</v>
      </c>
      <c r="D69" s="14" t="s">
        <v>1</v>
      </c>
      <c r="E69" s="15"/>
      <c r="F69" s="15"/>
      <c r="G69" s="15"/>
      <c r="H69" s="15"/>
    </row>
    <row r="70" spans="1:8" ht="63.75" customHeight="1" x14ac:dyDescent="0.35">
      <c r="B70" s="7"/>
      <c r="C70" s="7"/>
      <c r="D70" s="13"/>
      <c r="E70" s="13"/>
      <c r="F70" s="13"/>
      <c r="G70" s="13"/>
      <c r="H70" s="13"/>
    </row>
    <row r="71" spans="1:8" ht="54" customHeight="1" x14ac:dyDescent="1">
      <c r="A71" s="2"/>
      <c r="B71" s="1">
        <f>YEAR(DATE(Calendrier5ans,OptionCalendrier5mois+1,1))</f>
        <v>2024</v>
      </c>
      <c r="C71" s="16" t="str">
        <f>TEXT(DATE(Calendrier5ans,OptionCalendrier5mois+1,1),"mmmm")</f>
        <v>janvier</v>
      </c>
      <c r="D71" s="16"/>
      <c r="E71" s="16"/>
      <c r="F71" s="6"/>
      <c r="G71" s="6"/>
      <c r="H71" s="2"/>
    </row>
    <row r="72" spans="1:8" ht="14.25" customHeight="1" x14ac:dyDescent="0.35">
      <c r="A72" s="3"/>
      <c r="B72" s="4" t="str">
        <f t="shared" ref="B72:H72" si="5">UPPER(TEXT(B73,"jjjj"))</f>
        <v>LUNDI</v>
      </c>
      <c r="C72" s="5" t="str">
        <f t="shared" si="5"/>
        <v>MARDI</v>
      </c>
      <c r="D72" s="4" t="str">
        <f t="shared" si="5"/>
        <v>MERCREDI</v>
      </c>
      <c r="E72" s="5" t="str">
        <f t="shared" si="5"/>
        <v>JEUDI</v>
      </c>
      <c r="F72" s="4" t="str">
        <f t="shared" si="5"/>
        <v>VENDREDI</v>
      </c>
      <c r="G72" s="5" t="str">
        <f t="shared" si="5"/>
        <v>SAMEDI</v>
      </c>
      <c r="H72" s="4" t="str">
        <f t="shared" si="5"/>
        <v>DIMANCHE</v>
      </c>
    </row>
    <row r="73" spans="1:8" ht="16.5" customHeight="1" x14ac:dyDescent="0.35">
      <c r="B73" s="11">
        <f t="array" ref="B73:H73">Jours+1+DATE(Calendrier6ans,OptionCalendrier6mois,1)-WEEKDAY(DATE(Calendrier6ans,OptionCalendrier6mois,1),OptionJoursemaine)</f>
        <v>45292</v>
      </c>
      <c r="C73" s="11">
        <v>45293</v>
      </c>
      <c r="D73" s="11">
        <v>45294</v>
      </c>
      <c r="E73" s="11">
        <v>45295</v>
      </c>
      <c r="F73" s="11">
        <v>45296</v>
      </c>
      <c r="G73" s="11">
        <v>45297</v>
      </c>
      <c r="H73" s="12">
        <v>45298</v>
      </c>
    </row>
    <row r="74" spans="1:8" ht="56.25" customHeight="1" x14ac:dyDescent="0.35">
      <c r="B74" s="7"/>
      <c r="C74" s="7"/>
      <c r="D74" s="7"/>
      <c r="E74" s="7"/>
      <c r="F74" s="7"/>
      <c r="G74" s="7"/>
      <c r="H74" s="8"/>
    </row>
    <row r="75" spans="1:8" ht="16.5" customHeight="1" x14ac:dyDescent="0.35">
      <c r="B75" s="11">
        <f t="array" ref="B75:H75">Jours+8+DATE(Calendrier6ans,OptionCalendrier6mois,1)-WEEKDAY(DATE(Calendrier6ans,OptionCalendrier6mois,1),OptionJoursemaine)</f>
        <v>45299</v>
      </c>
      <c r="C75" s="11">
        <v>45300</v>
      </c>
      <c r="D75" s="11">
        <v>45301</v>
      </c>
      <c r="E75" s="11">
        <v>45302</v>
      </c>
      <c r="F75" s="11">
        <v>45303</v>
      </c>
      <c r="G75" s="11">
        <v>45304</v>
      </c>
      <c r="H75" s="12">
        <v>45305</v>
      </c>
    </row>
    <row r="76" spans="1:8" ht="56.25" customHeight="1" x14ac:dyDescent="0.35">
      <c r="B76" s="7"/>
      <c r="C76" s="7"/>
      <c r="D76" s="7"/>
      <c r="E76" s="7"/>
      <c r="F76" s="7"/>
      <c r="G76" s="7"/>
      <c r="H76" s="8"/>
    </row>
    <row r="77" spans="1:8" ht="16.5" customHeight="1" x14ac:dyDescent="0.35">
      <c r="B77" s="11">
        <f t="array" ref="B77:H77">Jours+15+DATE(Calendrier6ans,OptionCalendrier6mois,1)-WEEKDAY(DATE(Calendrier6ans,OptionCalendrier6mois,1),OptionJoursemaine)</f>
        <v>45306</v>
      </c>
      <c r="C77" s="11">
        <v>45307</v>
      </c>
      <c r="D77" s="11">
        <v>45308</v>
      </c>
      <c r="E77" s="11">
        <v>45309</v>
      </c>
      <c r="F77" s="11">
        <v>45310</v>
      </c>
      <c r="G77" s="11">
        <v>45311</v>
      </c>
      <c r="H77" s="12">
        <v>45312</v>
      </c>
    </row>
    <row r="78" spans="1:8" ht="56.25" customHeight="1" x14ac:dyDescent="0.35">
      <c r="B78" s="7"/>
      <c r="C78" s="7"/>
      <c r="D78" s="7"/>
      <c r="E78" s="7"/>
      <c r="F78" s="7"/>
      <c r="G78" s="7"/>
      <c r="H78" s="8"/>
    </row>
    <row r="79" spans="1:8" ht="16.5" customHeight="1" x14ac:dyDescent="0.35">
      <c r="B79" s="11">
        <f t="array" ref="B79:H79">Jours+22+DATE(Calendrier6ans,OptionCalendrier6mois,1)-WEEKDAY(DATE(Calendrier6ans,OptionCalendrier6mois,1),OptionJoursemaine)</f>
        <v>45313</v>
      </c>
      <c r="C79" s="11">
        <v>45314</v>
      </c>
      <c r="D79" s="11">
        <v>45315</v>
      </c>
      <c r="E79" s="11">
        <v>45316</v>
      </c>
      <c r="F79" s="11">
        <v>45317</v>
      </c>
      <c r="G79" s="11">
        <v>45318</v>
      </c>
      <c r="H79" s="12">
        <v>45319</v>
      </c>
    </row>
    <row r="80" spans="1:8" ht="56.25" customHeight="1" x14ac:dyDescent="0.35">
      <c r="B80" s="7"/>
      <c r="C80" s="7"/>
      <c r="D80" s="7"/>
      <c r="E80" s="7"/>
      <c r="F80" s="7"/>
      <c r="G80" s="7"/>
      <c r="H80" s="8"/>
    </row>
    <row r="81" spans="1:8" ht="16.5" customHeight="1" x14ac:dyDescent="0.35">
      <c r="B81" s="11">
        <f t="array" ref="B81:H81">Jours+29+DATE(Calendrier6ans,OptionCalendrier6mois,1)-WEEKDAY(DATE(Calendrier6ans,OptionCalendrier6mois,1),OptionJoursemaine)</f>
        <v>45320</v>
      </c>
      <c r="C81" s="11">
        <v>45321</v>
      </c>
      <c r="D81" s="11">
        <v>45322</v>
      </c>
      <c r="E81" s="11">
        <v>45323</v>
      </c>
      <c r="F81" s="11">
        <v>45324</v>
      </c>
      <c r="G81" s="11">
        <v>45325</v>
      </c>
      <c r="H81" s="12">
        <v>45326</v>
      </c>
    </row>
    <row r="82" spans="1:8" ht="57" customHeight="1" x14ac:dyDescent="0.35">
      <c r="B82" s="7"/>
      <c r="C82" s="7"/>
      <c r="D82" s="7"/>
      <c r="E82" s="7"/>
      <c r="F82" s="7"/>
      <c r="G82" s="7"/>
      <c r="H82" s="9"/>
    </row>
    <row r="83" spans="1:8" ht="16.5" customHeight="1" x14ac:dyDescent="0.35">
      <c r="B83" s="11">
        <f t="array" ref="B83:C83">Jours+36+DATE(Calendrier6ans,OptionCalendrier6mois,1)-WEEKDAY(DATE(Calendrier6ans,OptionCalendrier6mois,1),OptionJoursemaine)</f>
        <v>45327</v>
      </c>
      <c r="C83" s="11">
        <v>45328</v>
      </c>
      <c r="D83" s="14" t="s">
        <v>1</v>
      </c>
      <c r="E83" s="15"/>
      <c r="F83" s="15"/>
      <c r="G83" s="15"/>
      <c r="H83" s="15"/>
    </row>
    <row r="84" spans="1:8" ht="63.75" customHeight="1" x14ac:dyDescent="0.35">
      <c r="B84" s="7"/>
      <c r="C84" s="7"/>
      <c r="D84" s="13"/>
      <c r="E84" s="13"/>
      <c r="F84" s="13"/>
      <c r="G84" s="13"/>
      <c r="H84" s="13"/>
    </row>
    <row r="85" spans="1:8" ht="54" customHeight="1" x14ac:dyDescent="1">
      <c r="A85" s="2"/>
      <c r="B85" s="1">
        <f>YEAR(DATE(Calendrier6ans,OptionCalendrier6mois+1,1))</f>
        <v>2024</v>
      </c>
      <c r="C85" s="16" t="str">
        <f>TEXT(DATE(Calendrier6ans,OptionCalendrier6mois+1,1),"mmmm")</f>
        <v>février</v>
      </c>
      <c r="D85" s="16"/>
      <c r="E85" s="16"/>
      <c r="F85" s="6"/>
      <c r="G85" s="6"/>
      <c r="H85" s="2"/>
    </row>
    <row r="86" spans="1:8" ht="14.25" customHeight="1" x14ac:dyDescent="0.35">
      <c r="A86" s="3"/>
      <c r="B86" s="4" t="str">
        <f t="shared" ref="B86:H86" si="6">UPPER(TEXT(B87,"jjjj"))</f>
        <v>LUNDI</v>
      </c>
      <c r="C86" s="5" t="str">
        <f t="shared" si="6"/>
        <v>MARDI</v>
      </c>
      <c r="D86" s="4" t="str">
        <f t="shared" si="6"/>
        <v>MERCREDI</v>
      </c>
      <c r="E86" s="5" t="str">
        <f t="shared" si="6"/>
        <v>JEUDI</v>
      </c>
      <c r="F86" s="4" t="str">
        <f t="shared" si="6"/>
        <v>VENDREDI</v>
      </c>
      <c r="G86" s="5" t="str">
        <f t="shared" si="6"/>
        <v>SAMEDI</v>
      </c>
      <c r="H86" s="4" t="str">
        <f t="shared" si="6"/>
        <v>DIMANCHE</v>
      </c>
    </row>
    <row r="87" spans="1:8" ht="16.5" customHeight="1" x14ac:dyDescent="0.35">
      <c r="B87" s="11">
        <f t="array" ref="B87:H87">Jours+1+DATE(Calendrier7ans,OptionCalendrier7mois,1)-WEEKDAY(DATE(Calendrier7ans,OptionCalendrier7mois,1),OptionJoursemaine)</f>
        <v>45320</v>
      </c>
      <c r="C87" s="11">
        <v>45321</v>
      </c>
      <c r="D87" s="11">
        <v>45322</v>
      </c>
      <c r="E87" s="11">
        <v>45323</v>
      </c>
      <c r="F87" s="11">
        <v>45324</v>
      </c>
      <c r="G87" s="11">
        <v>45325</v>
      </c>
      <c r="H87" s="12">
        <v>45326</v>
      </c>
    </row>
    <row r="88" spans="1:8" ht="56.25" customHeight="1" x14ac:dyDescent="0.35">
      <c r="B88" s="7"/>
      <c r="C88" s="7"/>
      <c r="D88" s="7"/>
      <c r="E88" s="7"/>
      <c r="F88" s="7"/>
      <c r="G88" s="7"/>
      <c r="H88" s="8"/>
    </row>
    <row r="89" spans="1:8" ht="16.5" customHeight="1" x14ac:dyDescent="0.35">
      <c r="B89" s="11">
        <f t="array" ref="B89:H89">Jours+8+DATE(Calendrier7ans,OptionCalendrier7mois,1)-WEEKDAY(DATE(Calendrier7ans,OptionCalendrier7mois,1),OptionJoursemaine)</f>
        <v>45327</v>
      </c>
      <c r="C89" s="11">
        <v>45328</v>
      </c>
      <c r="D89" s="11">
        <v>45329</v>
      </c>
      <c r="E89" s="11">
        <v>45330</v>
      </c>
      <c r="F89" s="11">
        <v>45331</v>
      </c>
      <c r="G89" s="11">
        <v>45332</v>
      </c>
      <c r="H89" s="12">
        <v>45333</v>
      </c>
    </row>
    <row r="90" spans="1:8" ht="56.25" customHeight="1" x14ac:dyDescent="0.35">
      <c r="B90" s="7"/>
      <c r="C90" s="7"/>
      <c r="D90" s="7"/>
      <c r="E90" s="7"/>
      <c r="F90" s="7"/>
      <c r="G90" s="7"/>
      <c r="H90" s="8"/>
    </row>
    <row r="91" spans="1:8" ht="16.5" customHeight="1" x14ac:dyDescent="0.35">
      <c r="B91" s="11">
        <f t="array" ref="B91:H91">Jours+15+DATE(Calendrier7ans,OptionCalendrier7mois,1)-WEEKDAY(DATE(Calendrier7ans,OptionCalendrier7mois,1),OptionJoursemaine)</f>
        <v>45334</v>
      </c>
      <c r="C91" s="11">
        <v>45335</v>
      </c>
      <c r="D91" s="11">
        <v>45336</v>
      </c>
      <c r="E91" s="11">
        <v>45337</v>
      </c>
      <c r="F91" s="11">
        <v>45338</v>
      </c>
      <c r="G91" s="11">
        <v>45339</v>
      </c>
      <c r="H91" s="12">
        <v>45340</v>
      </c>
    </row>
    <row r="92" spans="1:8" ht="56.25" customHeight="1" x14ac:dyDescent="0.35">
      <c r="B92" s="7"/>
      <c r="C92" s="7"/>
      <c r="D92" s="7"/>
      <c r="E92" s="7"/>
      <c r="F92" s="7"/>
      <c r="G92" s="7"/>
      <c r="H92" s="8"/>
    </row>
    <row r="93" spans="1:8" ht="16.5" customHeight="1" x14ac:dyDescent="0.35">
      <c r="B93" s="11">
        <f t="array" ref="B93:H93">Jours+22+DATE(Calendrier7ans,OptionCalendrier7mois,1)-WEEKDAY(DATE(Calendrier7ans,OptionCalendrier7mois,1),OptionJoursemaine)</f>
        <v>45341</v>
      </c>
      <c r="C93" s="11">
        <v>45342</v>
      </c>
      <c r="D93" s="11">
        <v>45343</v>
      </c>
      <c r="E93" s="11">
        <v>45344</v>
      </c>
      <c r="F93" s="11">
        <v>45345</v>
      </c>
      <c r="G93" s="11">
        <v>45346</v>
      </c>
      <c r="H93" s="12">
        <v>45347</v>
      </c>
    </row>
    <row r="94" spans="1:8" ht="56.25" customHeight="1" x14ac:dyDescent="0.35">
      <c r="B94" s="7"/>
      <c r="C94" s="7"/>
      <c r="D94" s="7"/>
      <c r="E94" s="7"/>
      <c r="F94" s="7"/>
      <c r="G94" s="7"/>
      <c r="H94" s="8"/>
    </row>
    <row r="95" spans="1:8" ht="16.5" customHeight="1" x14ac:dyDescent="0.35">
      <c r="B95" s="11">
        <f t="array" ref="B95:H95">Jours+29+DATE(Calendrier7ans,OptionCalendrier7mois,1)-WEEKDAY(DATE(Calendrier7ans,OptionCalendrier7mois,1),OptionJoursemaine)</f>
        <v>45348</v>
      </c>
      <c r="C95" s="11">
        <v>45349</v>
      </c>
      <c r="D95" s="11">
        <v>45350</v>
      </c>
      <c r="E95" s="11">
        <v>45351</v>
      </c>
      <c r="F95" s="11">
        <v>45352</v>
      </c>
      <c r="G95" s="11">
        <v>45353</v>
      </c>
      <c r="H95" s="12">
        <v>45354</v>
      </c>
    </row>
    <row r="96" spans="1:8" ht="57" customHeight="1" x14ac:dyDescent="0.35">
      <c r="B96" s="7"/>
      <c r="C96" s="7"/>
      <c r="D96" s="7"/>
      <c r="E96" s="7"/>
      <c r="F96" s="7"/>
      <c r="G96" s="7"/>
      <c r="H96" s="9"/>
    </row>
    <row r="97" spans="1:8" ht="16.5" customHeight="1" x14ac:dyDescent="0.35">
      <c r="B97" s="11">
        <f t="array" ref="B97:C97">Jours+36+DATE(Calendrier7ans,OptionCalendrier7mois,1)-WEEKDAY(DATE(Calendrier7ans,OptionCalendrier7mois,1),OptionJoursemaine)</f>
        <v>45355</v>
      </c>
      <c r="C97" s="11">
        <v>45356</v>
      </c>
      <c r="D97" s="14" t="s">
        <v>1</v>
      </c>
      <c r="E97" s="15"/>
      <c r="F97" s="15"/>
      <c r="G97" s="15"/>
      <c r="H97" s="15"/>
    </row>
    <row r="98" spans="1:8" ht="63.75" customHeight="1" x14ac:dyDescent="0.35">
      <c r="B98" s="7"/>
      <c r="C98" s="7"/>
      <c r="D98" s="13"/>
      <c r="E98" s="13"/>
      <c r="F98" s="13"/>
      <c r="G98" s="13"/>
      <c r="H98" s="13"/>
    </row>
    <row r="99" spans="1:8" ht="54" customHeight="1" x14ac:dyDescent="1">
      <c r="A99" s="2"/>
      <c r="B99" s="1">
        <f>YEAR(DATE(Calendrier7ans,OptionCalendrier7mois+1,1))</f>
        <v>2024</v>
      </c>
      <c r="C99" s="16" t="str">
        <f>TEXT(DATE(Calendrier7ans,OptionCalendrier7mois+1,1),"mmmm")</f>
        <v>mars</v>
      </c>
      <c r="D99" s="16"/>
      <c r="E99" s="16"/>
      <c r="F99" s="6"/>
      <c r="G99" s="6"/>
      <c r="H99" s="2"/>
    </row>
    <row r="100" spans="1:8" ht="14.25" customHeight="1" x14ac:dyDescent="0.35">
      <c r="A100" s="3"/>
      <c r="B100" s="4" t="str">
        <f t="shared" ref="B100:H100" si="7">UPPER(TEXT(B101,"jjjj"))</f>
        <v>LUNDI</v>
      </c>
      <c r="C100" s="5" t="str">
        <f t="shared" si="7"/>
        <v>MARDI</v>
      </c>
      <c r="D100" s="4" t="str">
        <f t="shared" si="7"/>
        <v>MERCREDI</v>
      </c>
      <c r="E100" s="5" t="str">
        <f t="shared" si="7"/>
        <v>JEUDI</v>
      </c>
      <c r="F100" s="4" t="str">
        <f t="shared" si="7"/>
        <v>VENDREDI</v>
      </c>
      <c r="G100" s="5" t="str">
        <f t="shared" si="7"/>
        <v>SAMEDI</v>
      </c>
      <c r="H100" s="4" t="str">
        <f t="shared" si="7"/>
        <v>DIMANCHE</v>
      </c>
    </row>
    <row r="101" spans="1:8" ht="16.5" customHeight="1" x14ac:dyDescent="0.35">
      <c r="B101" s="11">
        <f t="array" ref="B101:H101">Jours+1+DATE(Calendrier8ans,OptionCalendrier8mois,1)-WEEKDAY(DATE(Calendrier8ans,OptionCalendrier8mois,1),OptionJoursemaine)</f>
        <v>45348</v>
      </c>
      <c r="C101" s="11">
        <v>45349</v>
      </c>
      <c r="D101" s="11">
        <v>45350</v>
      </c>
      <c r="E101" s="11">
        <v>45351</v>
      </c>
      <c r="F101" s="11">
        <v>45352</v>
      </c>
      <c r="G101" s="11">
        <v>45353</v>
      </c>
      <c r="H101" s="12">
        <v>45354</v>
      </c>
    </row>
    <row r="102" spans="1:8" ht="56.25" customHeight="1" x14ac:dyDescent="0.35">
      <c r="B102" s="7"/>
      <c r="C102" s="7"/>
      <c r="D102" s="7"/>
      <c r="E102" s="7"/>
      <c r="F102" s="7"/>
      <c r="G102" s="7"/>
      <c r="H102" s="8"/>
    </row>
    <row r="103" spans="1:8" ht="16.5" customHeight="1" x14ac:dyDescent="0.35">
      <c r="B103" s="11">
        <f t="array" ref="B103:H103">Jours+8+DATE(Calendrier8ans,OptionCalendrier8mois,1)-WEEKDAY(DATE(Calendrier8ans,OptionCalendrier8mois,1),OptionJoursemaine)</f>
        <v>45355</v>
      </c>
      <c r="C103" s="11">
        <v>45356</v>
      </c>
      <c r="D103" s="11">
        <v>45357</v>
      </c>
      <c r="E103" s="11">
        <v>45358</v>
      </c>
      <c r="F103" s="11">
        <v>45359</v>
      </c>
      <c r="G103" s="11">
        <v>45360</v>
      </c>
      <c r="H103" s="12">
        <v>45361</v>
      </c>
    </row>
    <row r="104" spans="1:8" ht="56.25" customHeight="1" x14ac:dyDescent="0.35">
      <c r="B104" s="7"/>
      <c r="C104" s="7"/>
      <c r="D104" s="7"/>
      <c r="E104" s="7"/>
      <c r="F104" s="7"/>
      <c r="G104" s="7"/>
      <c r="H104" s="8"/>
    </row>
    <row r="105" spans="1:8" ht="16.5" customHeight="1" x14ac:dyDescent="0.35">
      <c r="B105" s="11">
        <f t="array" ref="B105:H105">Jours+15+DATE(Calendrier8ans,OptionCalendrier8mois,1)-WEEKDAY(DATE(Calendrier8ans,OptionCalendrier8mois,1),OptionJoursemaine)</f>
        <v>45362</v>
      </c>
      <c r="C105" s="11">
        <v>45363</v>
      </c>
      <c r="D105" s="11">
        <v>45364</v>
      </c>
      <c r="E105" s="11">
        <v>45365</v>
      </c>
      <c r="F105" s="11">
        <v>45366</v>
      </c>
      <c r="G105" s="11">
        <v>45367</v>
      </c>
      <c r="H105" s="12">
        <v>45368</v>
      </c>
    </row>
    <row r="106" spans="1:8" ht="56.25" customHeight="1" x14ac:dyDescent="0.35">
      <c r="B106" s="7"/>
      <c r="C106" s="7"/>
      <c r="D106" s="7"/>
      <c r="E106" s="7"/>
      <c r="F106" s="7"/>
      <c r="G106" s="7"/>
      <c r="H106" s="8"/>
    </row>
    <row r="107" spans="1:8" ht="16.5" customHeight="1" x14ac:dyDescent="0.35">
      <c r="B107" s="11">
        <f t="array" ref="B107:H107">Jours+22+DATE(Calendrier8ans,OptionCalendrier8mois,1)-WEEKDAY(DATE(Calendrier8ans,OptionCalendrier8mois,1),OptionJoursemaine)</f>
        <v>45369</v>
      </c>
      <c r="C107" s="11">
        <v>45370</v>
      </c>
      <c r="D107" s="11">
        <v>45371</v>
      </c>
      <c r="E107" s="11">
        <v>45372</v>
      </c>
      <c r="F107" s="11">
        <v>45373</v>
      </c>
      <c r="G107" s="11">
        <v>45374</v>
      </c>
      <c r="H107" s="12">
        <v>45375</v>
      </c>
    </row>
    <row r="108" spans="1:8" ht="56.25" customHeight="1" x14ac:dyDescent="0.35">
      <c r="B108" s="7"/>
      <c r="C108" s="7"/>
      <c r="D108" s="7"/>
      <c r="E108" s="7"/>
      <c r="F108" s="7"/>
      <c r="G108" s="7"/>
      <c r="H108" s="8"/>
    </row>
    <row r="109" spans="1:8" ht="16.5" customHeight="1" x14ac:dyDescent="0.35">
      <c r="B109" s="11">
        <f t="array" ref="B109:H109">Jours+29+DATE(Calendrier8ans,OptionCalendrier8mois,1)-WEEKDAY(DATE(Calendrier8ans,OptionCalendrier8mois,1),OptionJoursemaine)</f>
        <v>45376</v>
      </c>
      <c r="C109" s="11">
        <v>45377</v>
      </c>
      <c r="D109" s="11">
        <v>45378</v>
      </c>
      <c r="E109" s="11">
        <v>45379</v>
      </c>
      <c r="F109" s="11">
        <v>45380</v>
      </c>
      <c r="G109" s="11">
        <v>45381</v>
      </c>
      <c r="H109" s="12">
        <v>45382</v>
      </c>
    </row>
    <row r="110" spans="1:8" ht="57" customHeight="1" x14ac:dyDescent="0.35">
      <c r="B110" s="7"/>
      <c r="C110" s="7"/>
      <c r="D110" s="7"/>
      <c r="E110" s="7"/>
      <c r="F110" s="7"/>
      <c r="G110" s="7"/>
      <c r="H110" s="9"/>
    </row>
    <row r="111" spans="1:8" ht="16.5" customHeight="1" x14ac:dyDescent="0.35">
      <c r="B111" s="11">
        <f t="array" ref="B111:C111">Jours+36+DATE(Calendrier8ans,OptionCalendrier8mois,1)-WEEKDAY(DATE(Calendrier8ans,OptionCalendrier8mois,1),OptionJoursemaine)</f>
        <v>45383</v>
      </c>
      <c r="C111" s="11">
        <v>45384</v>
      </c>
      <c r="D111" s="14" t="s">
        <v>1</v>
      </c>
      <c r="E111" s="15"/>
      <c r="F111" s="15"/>
      <c r="G111" s="15"/>
      <c r="H111" s="15"/>
    </row>
    <row r="112" spans="1:8" ht="63.75" customHeight="1" x14ac:dyDescent="0.35">
      <c r="B112" s="7"/>
      <c r="C112" s="7"/>
      <c r="D112" s="13"/>
      <c r="E112" s="13"/>
      <c r="F112" s="13"/>
      <c r="G112" s="13"/>
      <c r="H112" s="13"/>
    </row>
    <row r="113" spans="1:8" ht="54" customHeight="1" x14ac:dyDescent="1">
      <c r="A113" s="2"/>
      <c r="B113" s="1">
        <f>YEAR(DATE(Calendrier8ans,OptionCalendrier8mois+1,1))</f>
        <v>2024</v>
      </c>
      <c r="C113" s="16" t="str">
        <f>TEXT(DATE(Calendrier8ans,OptionCalendrier8mois+1,1),"mmmm")</f>
        <v>avril</v>
      </c>
      <c r="D113" s="16"/>
      <c r="E113" s="16"/>
      <c r="F113" s="6"/>
      <c r="G113" s="6"/>
      <c r="H113" s="2"/>
    </row>
    <row r="114" spans="1:8" ht="14.25" customHeight="1" x14ac:dyDescent="0.35">
      <c r="A114" s="3"/>
      <c r="B114" s="4" t="str">
        <f t="shared" ref="B114:H114" si="8">UPPER(TEXT(B115,"jjjj"))</f>
        <v>LUNDI</v>
      </c>
      <c r="C114" s="5" t="str">
        <f t="shared" si="8"/>
        <v>MARDI</v>
      </c>
      <c r="D114" s="4" t="str">
        <f t="shared" si="8"/>
        <v>MERCREDI</v>
      </c>
      <c r="E114" s="5" t="str">
        <f t="shared" si="8"/>
        <v>JEUDI</v>
      </c>
      <c r="F114" s="4" t="str">
        <f t="shared" si="8"/>
        <v>VENDREDI</v>
      </c>
      <c r="G114" s="5" t="str">
        <f t="shared" si="8"/>
        <v>SAMEDI</v>
      </c>
      <c r="H114" s="4" t="str">
        <f t="shared" si="8"/>
        <v>DIMANCHE</v>
      </c>
    </row>
    <row r="115" spans="1:8" ht="16.5" customHeight="1" x14ac:dyDescent="0.35">
      <c r="B115" s="11">
        <f t="array" ref="B115:H115">Jours+1+DATE(Calendrier9ans,OptionCalendrier9mois,1)-WEEKDAY(DATE(Calendrier9ans,OptionCalendrier9mois,1),OptionJoursemaine)</f>
        <v>45383</v>
      </c>
      <c r="C115" s="11">
        <v>45384</v>
      </c>
      <c r="D115" s="11">
        <v>45385</v>
      </c>
      <c r="E115" s="11">
        <v>45386</v>
      </c>
      <c r="F115" s="11">
        <v>45387</v>
      </c>
      <c r="G115" s="11">
        <v>45388</v>
      </c>
      <c r="H115" s="12">
        <v>45389</v>
      </c>
    </row>
    <row r="116" spans="1:8" ht="56.25" customHeight="1" x14ac:dyDescent="0.35">
      <c r="B116" s="7"/>
      <c r="C116" s="7"/>
      <c r="D116" s="7"/>
      <c r="E116" s="7"/>
      <c r="F116" s="7"/>
      <c r="G116" s="7"/>
      <c r="H116" s="8"/>
    </row>
    <row r="117" spans="1:8" ht="16.5" customHeight="1" x14ac:dyDescent="0.35">
      <c r="B117" s="11">
        <f t="array" ref="B117:H117">Jours+8+DATE(Calendrier9ans,OptionCalendrier9mois,1)-WEEKDAY(DATE(Calendrier9ans,OptionCalendrier9mois,1),OptionJoursemaine)</f>
        <v>45390</v>
      </c>
      <c r="C117" s="11">
        <v>45391</v>
      </c>
      <c r="D117" s="11">
        <v>45392</v>
      </c>
      <c r="E117" s="11">
        <v>45393</v>
      </c>
      <c r="F117" s="11">
        <v>45394</v>
      </c>
      <c r="G117" s="11">
        <v>45395</v>
      </c>
      <c r="H117" s="12">
        <v>45396</v>
      </c>
    </row>
    <row r="118" spans="1:8" ht="56.25" customHeight="1" x14ac:dyDescent="0.35">
      <c r="B118" s="7"/>
      <c r="C118" s="7"/>
      <c r="D118" s="7"/>
      <c r="E118" s="7"/>
      <c r="F118" s="7"/>
      <c r="G118" s="7"/>
      <c r="H118" s="8"/>
    </row>
    <row r="119" spans="1:8" ht="16.5" customHeight="1" x14ac:dyDescent="0.35">
      <c r="B119" s="11">
        <f t="array" ref="B119:H119">Jours+15+DATE(Calendrier9ans,OptionCalendrier9mois,1)-WEEKDAY(DATE(Calendrier9ans,OptionCalendrier9mois,1),OptionJoursemaine)</f>
        <v>45397</v>
      </c>
      <c r="C119" s="11">
        <v>45398</v>
      </c>
      <c r="D119" s="11">
        <v>45399</v>
      </c>
      <c r="E119" s="11">
        <v>45400</v>
      </c>
      <c r="F119" s="11">
        <v>45401</v>
      </c>
      <c r="G119" s="11">
        <v>45402</v>
      </c>
      <c r="H119" s="12">
        <v>45403</v>
      </c>
    </row>
    <row r="120" spans="1:8" ht="56.25" customHeight="1" x14ac:dyDescent="0.35">
      <c r="B120" s="7"/>
      <c r="C120" s="7"/>
      <c r="D120" s="7"/>
      <c r="E120" s="7"/>
      <c r="F120" s="7"/>
      <c r="G120" s="7"/>
      <c r="H120" s="8"/>
    </row>
    <row r="121" spans="1:8" ht="16.5" customHeight="1" x14ac:dyDescent="0.35">
      <c r="B121" s="11">
        <f t="array" ref="B121:H121">Jours+22+DATE(Calendrier9ans,OptionCalendrier9mois,1)-WEEKDAY(DATE(Calendrier9ans,OptionCalendrier9mois,1),OptionJoursemaine)</f>
        <v>45404</v>
      </c>
      <c r="C121" s="11">
        <v>45405</v>
      </c>
      <c r="D121" s="11">
        <v>45406</v>
      </c>
      <c r="E121" s="11">
        <v>45407</v>
      </c>
      <c r="F121" s="11">
        <v>45408</v>
      </c>
      <c r="G121" s="11">
        <v>45409</v>
      </c>
      <c r="H121" s="12">
        <v>45410</v>
      </c>
    </row>
    <row r="122" spans="1:8" ht="56.25" customHeight="1" x14ac:dyDescent="0.35">
      <c r="B122" s="7"/>
      <c r="C122" s="7"/>
      <c r="D122" s="7"/>
      <c r="E122" s="7"/>
      <c r="F122" s="7"/>
      <c r="G122" s="7"/>
      <c r="H122" s="8"/>
    </row>
    <row r="123" spans="1:8" ht="16.5" customHeight="1" x14ac:dyDescent="0.35">
      <c r="B123" s="11">
        <f t="array" ref="B123:H123">Jours+29+DATE(Calendrier9ans,OptionCalendrier9mois,1)-WEEKDAY(DATE(Calendrier9ans,OptionCalendrier9mois,1),OptionJoursemaine)</f>
        <v>45411</v>
      </c>
      <c r="C123" s="11">
        <v>45412</v>
      </c>
      <c r="D123" s="11">
        <v>45413</v>
      </c>
      <c r="E123" s="11">
        <v>45414</v>
      </c>
      <c r="F123" s="11">
        <v>45415</v>
      </c>
      <c r="G123" s="11">
        <v>45416</v>
      </c>
      <c r="H123" s="12">
        <v>45417</v>
      </c>
    </row>
    <row r="124" spans="1:8" ht="57" customHeight="1" x14ac:dyDescent="0.35">
      <c r="B124" s="7"/>
      <c r="C124" s="7"/>
      <c r="D124" s="7"/>
      <c r="E124" s="7"/>
      <c r="F124" s="7"/>
      <c r="G124" s="7"/>
      <c r="H124" s="9"/>
    </row>
    <row r="125" spans="1:8" ht="16.5" customHeight="1" x14ac:dyDescent="0.35">
      <c r="B125" s="11">
        <f t="array" ref="B125:C125">Jours+36+DATE(Calendrier9ans,OptionCalendrier9mois,1)-WEEKDAY(DATE(Calendrier9ans,OptionCalendrier9mois,1),OptionJoursemaine)</f>
        <v>45418</v>
      </c>
      <c r="C125" s="11">
        <v>45419</v>
      </c>
      <c r="D125" s="14" t="s">
        <v>1</v>
      </c>
      <c r="E125" s="15"/>
      <c r="F125" s="15"/>
      <c r="G125" s="15"/>
      <c r="H125" s="15"/>
    </row>
    <row r="126" spans="1:8" ht="63.75" customHeight="1" x14ac:dyDescent="0.35">
      <c r="B126" s="7"/>
      <c r="C126" s="7"/>
      <c r="D126" s="13"/>
      <c r="E126" s="13"/>
      <c r="F126" s="13"/>
      <c r="G126" s="13"/>
      <c r="H126" s="13"/>
    </row>
    <row r="127" spans="1:8" ht="54" customHeight="1" x14ac:dyDescent="1">
      <c r="A127" s="2"/>
      <c r="B127" s="1">
        <f>YEAR(DATE(Calendrier9ans,OptionCalendrier9mois+1,1))</f>
        <v>2024</v>
      </c>
      <c r="C127" s="16" t="str">
        <f>TEXT(DATE(Calendrier9ans,OptionCalendrier9mois+1,1),"mmmm")</f>
        <v>mai</v>
      </c>
      <c r="D127" s="16"/>
      <c r="E127" s="16"/>
      <c r="F127" s="6"/>
      <c r="G127" s="6"/>
      <c r="H127" s="2"/>
    </row>
    <row r="128" spans="1:8" ht="14.25" customHeight="1" x14ac:dyDescent="0.35">
      <c r="A128" s="3"/>
      <c r="B128" s="4" t="str">
        <f t="shared" ref="B128:H128" si="9">UPPER(TEXT(B129,"jjjj"))</f>
        <v>LUNDI</v>
      </c>
      <c r="C128" s="5" t="str">
        <f t="shared" si="9"/>
        <v>MARDI</v>
      </c>
      <c r="D128" s="4" t="str">
        <f t="shared" si="9"/>
        <v>MERCREDI</v>
      </c>
      <c r="E128" s="5" t="str">
        <f t="shared" si="9"/>
        <v>JEUDI</v>
      </c>
      <c r="F128" s="4" t="str">
        <f t="shared" si="9"/>
        <v>VENDREDI</v>
      </c>
      <c r="G128" s="5" t="str">
        <f t="shared" si="9"/>
        <v>SAMEDI</v>
      </c>
      <c r="H128" s="4" t="str">
        <f t="shared" si="9"/>
        <v>DIMANCHE</v>
      </c>
    </row>
    <row r="129" spans="2:8" ht="16.5" customHeight="1" x14ac:dyDescent="0.35">
      <c r="B129" s="11">
        <f t="array" ref="B129:H129">Jours+1+DATE(Calendrier10ans,OptionCalendrier10mois,1)-WEEKDAY(DATE(Calendrier10ans,OptionCalendrier10mois,1),OptionJoursemaine)</f>
        <v>45411</v>
      </c>
      <c r="C129" s="11">
        <v>45412</v>
      </c>
      <c r="D129" s="11">
        <v>45413</v>
      </c>
      <c r="E129" s="11">
        <v>45414</v>
      </c>
      <c r="F129" s="11">
        <v>45415</v>
      </c>
      <c r="G129" s="11">
        <v>45416</v>
      </c>
      <c r="H129" s="12">
        <v>45417</v>
      </c>
    </row>
    <row r="130" spans="2:8" ht="56.25" customHeight="1" x14ac:dyDescent="0.35">
      <c r="B130" s="7"/>
      <c r="C130" s="7"/>
      <c r="D130" s="7"/>
      <c r="E130" s="7"/>
      <c r="F130" s="7"/>
      <c r="G130" s="7"/>
      <c r="H130" s="8"/>
    </row>
    <row r="131" spans="2:8" ht="16.5" customHeight="1" x14ac:dyDescent="0.35">
      <c r="B131" s="11">
        <f t="array" ref="B131:H131">Jours+8+DATE(Calendrier10ans,OptionCalendrier10mois,1)-WEEKDAY(DATE(Calendrier10ans,OptionCalendrier10mois,1),OptionJoursemaine)</f>
        <v>45418</v>
      </c>
      <c r="C131" s="11">
        <v>45419</v>
      </c>
      <c r="D131" s="11">
        <v>45420</v>
      </c>
      <c r="E131" s="11">
        <v>45421</v>
      </c>
      <c r="F131" s="11">
        <v>45422</v>
      </c>
      <c r="G131" s="11">
        <v>45423</v>
      </c>
      <c r="H131" s="12">
        <v>45424</v>
      </c>
    </row>
    <row r="132" spans="2:8" ht="56.25" customHeight="1" x14ac:dyDescent="0.35">
      <c r="B132" s="7"/>
      <c r="C132" s="7"/>
      <c r="D132" s="7"/>
      <c r="E132" s="7"/>
      <c r="F132" s="7"/>
      <c r="G132" s="7"/>
      <c r="H132" s="8"/>
    </row>
    <row r="133" spans="2:8" ht="16.5" customHeight="1" x14ac:dyDescent="0.35">
      <c r="B133" s="11">
        <f t="array" ref="B133:H133">Jours+15+DATE(Calendrier10ans,OptionCalendrier10mois,1)-WEEKDAY(DATE(Calendrier10ans,OptionCalendrier10mois,1),OptionJoursemaine)</f>
        <v>45425</v>
      </c>
      <c r="C133" s="11">
        <v>45426</v>
      </c>
      <c r="D133" s="11">
        <v>45427</v>
      </c>
      <c r="E133" s="11">
        <v>45428</v>
      </c>
      <c r="F133" s="11">
        <v>45429</v>
      </c>
      <c r="G133" s="11">
        <v>45430</v>
      </c>
      <c r="H133" s="12">
        <v>45431</v>
      </c>
    </row>
    <row r="134" spans="2:8" ht="56.25" customHeight="1" x14ac:dyDescent="0.35">
      <c r="B134" s="7"/>
      <c r="C134" s="7"/>
      <c r="D134" s="7"/>
      <c r="E134" s="7"/>
      <c r="F134" s="7"/>
      <c r="G134" s="7"/>
      <c r="H134" s="8"/>
    </row>
    <row r="135" spans="2:8" ht="16.5" customHeight="1" x14ac:dyDescent="0.35">
      <c r="B135" s="11">
        <f t="array" ref="B135:H135">Jours+22+DATE(Calendrier10ans,OptionCalendrier10mois,1)-WEEKDAY(DATE(Calendrier10ans,OptionCalendrier10mois,1),OptionJoursemaine)</f>
        <v>45432</v>
      </c>
      <c r="C135" s="11">
        <v>45433</v>
      </c>
      <c r="D135" s="11">
        <v>45434</v>
      </c>
      <c r="E135" s="11">
        <v>45435</v>
      </c>
      <c r="F135" s="11">
        <v>45436</v>
      </c>
      <c r="G135" s="11">
        <v>45437</v>
      </c>
      <c r="H135" s="12">
        <v>45438</v>
      </c>
    </row>
    <row r="136" spans="2:8" ht="56.25" customHeight="1" x14ac:dyDescent="0.35">
      <c r="B136" s="7"/>
      <c r="C136" s="7"/>
      <c r="D136" s="7"/>
      <c r="E136" s="7"/>
      <c r="F136" s="7"/>
      <c r="G136" s="7"/>
      <c r="H136" s="8"/>
    </row>
    <row r="137" spans="2:8" ht="16.5" customHeight="1" x14ac:dyDescent="0.35">
      <c r="B137" s="11">
        <f t="array" ref="B137:H137">Jours+29+DATE(Calendrier10ans,OptionCalendrier10mois,1)-WEEKDAY(DATE(Calendrier10ans,OptionCalendrier10mois,1),OptionJoursemaine)</f>
        <v>45439</v>
      </c>
      <c r="C137" s="11">
        <v>45440</v>
      </c>
      <c r="D137" s="11">
        <v>45441</v>
      </c>
      <c r="E137" s="11">
        <v>45442</v>
      </c>
      <c r="F137" s="11">
        <v>45443</v>
      </c>
      <c r="G137" s="11">
        <v>45444</v>
      </c>
      <c r="H137" s="12">
        <v>45445</v>
      </c>
    </row>
    <row r="138" spans="2:8" ht="57" customHeight="1" x14ac:dyDescent="0.35">
      <c r="B138" s="7"/>
      <c r="C138" s="7"/>
      <c r="D138" s="7"/>
      <c r="E138" s="7"/>
      <c r="F138" s="7"/>
      <c r="G138" s="7"/>
      <c r="H138" s="9"/>
    </row>
    <row r="139" spans="2:8" ht="16.5" customHeight="1" x14ac:dyDescent="0.35">
      <c r="B139" s="11">
        <f t="array" ref="B139:C139">Jours+36+DATE(Calendrier10ans,OptionCalendrier10mois,1)-WEEKDAY(DATE(Calendrier10ans,OptionCalendrier10mois,1),OptionJoursemaine)</f>
        <v>45446</v>
      </c>
      <c r="C139" s="11">
        <v>45447</v>
      </c>
      <c r="D139" s="14" t="s">
        <v>1</v>
      </c>
      <c r="E139" s="15"/>
      <c r="F139" s="15"/>
      <c r="G139" s="15"/>
      <c r="H139" s="15"/>
    </row>
    <row r="140" spans="2:8" ht="63.75" customHeight="1" x14ac:dyDescent="0.35">
      <c r="B140" s="7"/>
      <c r="C140" s="7"/>
      <c r="D140" s="13"/>
      <c r="E140" s="13"/>
      <c r="F140" s="13"/>
      <c r="G140" s="13"/>
      <c r="H140" s="13"/>
    </row>
    <row r="141" spans="2:8" ht="54" customHeight="1" x14ac:dyDescent="1">
      <c r="B141" s="1">
        <f>YEAR(DATE(Calendrier10ans,OptionCalendrier10mois+1,1))</f>
        <v>2024</v>
      </c>
      <c r="C141" s="16" t="str">
        <f>TEXT(DATE(Calendrier10ans,OptionCalendrier10mois+1,1),"mmmm")</f>
        <v>juin</v>
      </c>
      <c r="D141" s="16"/>
      <c r="E141" s="16"/>
      <c r="F141" s="6"/>
      <c r="G141" s="6"/>
      <c r="H141" s="2"/>
    </row>
    <row r="142" spans="2:8" ht="14.25" customHeight="1" x14ac:dyDescent="0.35">
      <c r="B142" s="4" t="str">
        <f t="shared" ref="B142:H142" si="10">UPPER(TEXT(B143,"jjjj"))</f>
        <v>LUNDI</v>
      </c>
      <c r="C142" s="5" t="str">
        <f t="shared" si="10"/>
        <v>MARDI</v>
      </c>
      <c r="D142" s="4" t="str">
        <f t="shared" si="10"/>
        <v>MERCREDI</v>
      </c>
      <c r="E142" s="5" t="str">
        <f t="shared" si="10"/>
        <v>JEUDI</v>
      </c>
      <c r="F142" s="4" t="str">
        <f t="shared" si="10"/>
        <v>VENDREDI</v>
      </c>
      <c r="G142" s="5" t="str">
        <f t="shared" si="10"/>
        <v>SAMEDI</v>
      </c>
      <c r="H142" s="4" t="str">
        <f t="shared" si="10"/>
        <v>DIMANCHE</v>
      </c>
    </row>
    <row r="143" spans="2:8" ht="16.5" customHeight="1" x14ac:dyDescent="0.35">
      <c r="B143" s="11">
        <f t="array" ref="B143:H143">Jours+1+DATE(Calendrier11ans,OptionCalendrier11mois,1)-WEEKDAY(DATE(Calendrier11ans,OptionCalendrier11mois,1),OptionJoursemaine)</f>
        <v>45439</v>
      </c>
      <c r="C143" s="11">
        <v>45440</v>
      </c>
      <c r="D143" s="11">
        <v>45441</v>
      </c>
      <c r="E143" s="11">
        <v>45442</v>
      </c>
      <c r="F143" s="11">
        <v>45443</v>
      </c>
      <c r="G143" s="11">
        <v>45444</v>
      </c>
      <c r="H143" s="12">
        <v>45445</v>
      </c>
    </row>
    <row r="144" spans="2:8" ht="56.25" customHeight="1" x14ac:dyDescent="0.35">
      <c r="B144" s="7"/>
      <c r="C144" s="7"/>
      <c r="D144" s="7"/>
      <c r="E144" s="7"/>
      <c r="F144" s="7"/>
      <c r="G144" s="7"/>
      <c r="H144" s="8"/>
    </row>
    <row r="145" spans="2:8" ht="16.5" customHeight="1" x14ac:dyDescent="0.35">
      <c r="B145" s="11">
        <f t="array" ref="B145:H145">Jours+8+DATE(Calendrier11ans,OptionCalendrier11mois,1)-WEEKDAY(DATE(Calendrier11ans,OptionCalendrier11mois,1),OptionJoursemaine)</f>
        <v>45446</v>
      </c>
      <c r="C145" s="11">
        <v>45447</v>
      </c>
      <c r="D145" s="11">
        <v>45448</v>
      </c>
      <c r="E145" s="11">
        <v>45449</v>
      </c>
      <c r="F145" s="11">
        <v>45450</v>
      </c>
      <c r="G145" s="11">
        <v>45451</v>
      </c>
      <c r="H145" s="12">
        <v>45452</v>
      </c>
    </row>
    <row r="146" spans="2:8" ht="56.25" customHeight="1" x14ac:dyDescent="0.35">
      <c r="B146" s="7"/>
      <c r="C146" s="7"/>
      <c r="D146" s="7"/>
      <c r="E146" s="7"/>
      <c r="F146" s="7"/>
      <c r="G146" s="7"/>
      <c r="H146" s="8"/>
    </row>
    <row r="147" spans="2:8" ht="16.5" customHeight="1" x14ac:dyDescent="0.35">
      <c r="B147" s="11">
        <f t="array" ref="B147:H147">Jours+15+DATE(Calendrier11ans,OptionCalendrier11mois,1)-WEEKDAY(DATE(Calendrier11ans,OptionCalendrier11mois,1),OptionJoursemaine)</f>
        <v>45453</v>
      </c>
      <c r="C147" s="11">
        <v>45454</v>
      </c>
      <c r="D147" s="11">
        <v>45455</v>
      </c>
      <c r="E147" s="11">
        <v>45456</v>
      </c>
      <c r="F147" s="11">
        <v>45457</v>
      </c>
      <c r="G147" s="11">
        <v>45458</v>
      </c>
      <c r="H147" s="12">
        <v>45459</v>
      </c>
    </row>
    <row r="148" spans="2:8" ht="56.25" customHeight="1" x14ac:dyDescent="0.35">
      <c r="B148" s="7"/>
      <c r="C148" s="7"/>
      <c r="D148" s="7"/>
      <c r="E148" s="7"/>
      <c r="F148" s="7"/>
      <c r="G148" s="7"/>
      <c r="H148" s="8"/>
    </row>
    <row r="149" spans="2:8" ht="16.5" customHeight="1" x14ac:dyDescent="0.35">
      <c r="B149" s="11">
        <f t="array" ref="B149:H149">Jours+22+DATE(Calendrier11ans,OptionCalendrier11mois,1)-WEEKDAY(DATE(Calendrier11ans,OptionCalendrier11mois,1),OptionJoursemaine)</f>
        <v>45460</v>
      </c>
      <c r="C149" s="11">
        <v>45461</v>
      </c>
      <c r="D149" s="11">
        <v>45462</v>
      </c>
      <c r="E149" s="11">
        <v>45463</v>
      </c>
      <c r="F149" s="11">
        <v>45464</v>
      </c>
      <c r="G149" s="11">
        <v>45465</v>
      </c>
      <c r="H149" s="12">
        <v>45466</v>
      </c>
    </row>
    <row r="150" spans="2:8" ht="56.25" customHeight="1" x14ac:dyDescent="0.35">
      <c r="B150" s="7"/>
      <c r="C150" s="7"/>
      <c r="D150" s="7"/>
      <c r="E150" s="7"/>
      <c r="F150" s="7"/>
      <c r="G150" s="7"/>
      <c r="H150" s="8"/>
    </row>
    <row r="151" spans="2:8" ht="16.5" customHeight="1" x14ac:dyDescent="0.35">
      <c r="B151" s="11">
        <f t="array" ref="B151:H151">Jours+29+DATE(Calendrier11ans,OptionCalendrier11mois,1)-WEEKDAY(DATE(Calendrier11ans,OptionCalendrier11mois,1),OptionJoursemaine)</f>
        <v>45467</v>
      </c>
      <c r="C151" s="11">
        <v>45468</v>
      </c>
      <c r="D151" s="11">
        <v>45469</v>
      </c>
      <c r="E151" s="11">
        <v>45470</v>
      </c>
      <c r="F151" s="11">
        <v>45471</v>
      </c>
      <c r="G151" s="11">
        <v>45472</v>
      </c>
      <c r="H151" s="12">
        <v>45473</v>
      </c>
    </row>
    <row r="152" spans="2:8" ht="57" customHeight="1" x14ac:dyDescent="0.35">
      <c r="B152" s="7"/>
      <c r="C152" s="7"/>
      <c r="D152" s="7"/>
      <c r="E152" s="7"/>
      <c r="F152" s="7"/>
      <c r="G152" s="7"/>
      <c r="H152" s="9"/>
    </row>
    <row r="153" spans="2:8" ht="16.5" customHeight="1" x14ac:dyDescent="0.35">
      <c r="B153" s="11">
        <f t="array" ref="B153:C153">Jours+36+DATE(Calendrier11ans,OptionCalendrier11mois,1)-WEEKDAY(DATE(Calendrier11ans,OptionCalendrier11mois,1),OptionJoursemaine)</f>
        <v>45474</v>
      </c>
      <c r="C153" s="11">
        <v>45475</v>
      </c>
      <c r="D153" s="14" t="s">
        <v>1</v>
      </c>
      <c r="E153" s="15"/>
      <c r="F153" s="15"/>
      <c r="G153" s="15"/>
      <c r="H153" s="15"/>
    </row>
    <row r="154" spans="2:8" ht="63.75" customHeight="1" x14ac:dyDescent="0.35">
      <c r="B154" s="7"/>
      <c r="C154" s="7"/>
      <c r="D154" s="13"/>
      <c r="E154" s="13"/>
      <c r="F154" s="13"/>
      <c r="G154" s="13"/>
      <c r="H154" s="13"/>
    </row>
    <row r="155" spans="2:8" ht="54" customHeight="1" x14ac:dyDescent="1">
      <c r="B155" s="1">
        <f>YEAR(DATE(Calendrier11ans,OptionCalendrier11mois+1,1))</f>
        <v>2024</v>
      </c>
      <c r="C155" s="16" t="str">
        <f>TEXT(DATE(Calendrier11ans,OptionCalendrier11mois+1,1),"mmmm")</f>
        <v>juillet</v>
      </c>
      <c r="D155" s="16"/>
      <c r="E155" s="16"/>
      <c r="F155" s="6"/>
      <c r="G155" s="6"/>
      <c r="H155" s="2"/>
    </row>
    <row r="156" spans="2:8" ht="14.25" customHeight="1" x14ac:dyDescent="0.35">
      <c r="B156" s="4" t="str">
        <f t="shared" ref="B156:H156" si="11">UPPER(TEXT(B157,"jjjj"))</f>
        <v>LUNDI</v>
      </c>
      <c r="C156" s="5" t="str">
        <f t="shared" si="11"/>
        <v>MARDI</v>
      </c>
      <c r="D156" s="4" t="str">
        <f t="shared" si="11"/>
        <v>MERCREDI</v>
      </c>
      <c r="E156" s="5" t="str">
        <f t="shared" si="11"/>
        <v>JEUDI</v>
      </c>
      <c r="F156" s="4" t="str">
        <f t="shared" si="11"/>
        <v>VENDREDI</v>
      </c>
      <c r="G156" s="5" t="str">
        <f t="shared" si="11"/>
        <v>SAMEDI</v>
      </c>
      <c r="H156" s="4" t="str">
        <f t="shared" si="11"/>
        <v>DIMANCHE</v>
      </c>
    </row>
    <row r="157" spans="2:8" ht="16.5" customHeight="1" x14ac:dyDescent="0.35">
      <c r="B157" s="11">
        <f t="array" ref="B157:H157">Jours+1+DATE(Calendrier12ans,OptionCalendrier12mois,1)-WEEKDAY(DATE(Calendrier12ans,OptionCalendrier12mois,1),OptionJoursemaine)</f>
        <v>45474</v>
      </c>
      <c r="C157" s="11">
        <v>45475</v>
      </c>
      <c r="D157" s="11">
        <v>45476</v>
      </c>
      <c r="E157" s="11">
        <v>45477</v>
      </c>
      <c r="F157" s="11">
        <v>45478</v>
      </c>
      <c r="G157" s="11">
        <v>45479</v>
      </c>
      <c r="H157" s="12">
        <v>45480</v>
      </c>
    </row>
    <row r="158" spans="2:8" ht="56.25" customHeight="1" x14ac:dyDescent="0.35">
      <c r="B158" s="7"/>
      <c r="C158" s="7"/>
      <c r="D158" s="7"/>
      <c r="E158" s="7"/>
      <c r="F158" s="7"/>
      <c r="G158" s="7"/>
      <c r="H158" s="8"/>
    </row>
    <row r="159" spans="2:8" ht="16.5" customHeight="1" x14ac:dyDescent="0.35">
      <c r="B159" s="11">
        <f t="array" ref="B159:H159">Jours+8+DATE(Calendrier12ans,OptionCalendrier12mois,1)-WEEKDAY(DATE(Calendrier12ans,OptionCalendrier12mois,1),OptionJoursemaine)</f>
        <v>45481</v>
      </c>
      <c r="C159" s="11">
        <v>45482</v>
      </c>
      <c r="D159" s="11">
        <v>45483</v>
      </c>
      <c r="E159" s="11">
        <v>45484</v>
      </c>
      <c r="F159" s="11">
        <v>45485</v>
      </c>
      <c r="G159" s="11">
        <v>45486</v>
      </c>
      <c r="H159" s="12">
        <v>45487</v>
      </c>
    </row>
    <row r="160" spans="2:8" ht="56.25" customHeight="1" x14ac:dyDescent="0.35">
      <c r="B160" s="7"/>
      <c r="C160" s="7"/>
      <c r="D160" s="7"/>
      <c r="E160" s="7"/>
      <c r="F160" s="7"/>
      <c r="G160" s="7"/>
      <c r="H160" s="8"/>
    </row>
    <row r="161" spans="2:8" ht="16.5" customHeight="1" x14ac:dyDescent="0.35">
      <c r="B161" s="11">
        <f t="array" ref="B161:H161">Jours+15+DATE(Calendrier12ans,OptionCalendrier12mois,1)-WEEKDAY(DATE(Calendrier12ans,OptionCalendrier12mois,1),OptionJoursemaine)</f>
        <v>45488</v>
      </c>
      <c r="C161" s="11">
        <v>45489</v>
      </c>
      <c r="D161" s="11">
        <v>45490</v>
      </c>
      <c r="E161" s="11">
        <v>45491</v>
      </c>
      <c r="F161" s="11">
        <v>45492</v>
      </c>
      <c r="G161" s="11">
        <v>45493</v>
      </c>
      <c r="H161" s="12">
        <v>45494</v>
      </c>
    </row>
    <row r="162" spans="2:8" ht="56.25" customHeight="1" x14ac:dyDescent="0.35">
      <c r="B162" s="7"/>
      <c r="C162" s="7"/>
      <c r="D162" s="7"/>
      <c r="E162" s="7"/>
      <c r="F162" s="7"/>
      <c r="G162" s="7"/>
      <c r="H162" s="8"/>
    </row>
    <row r="163" spans="2:8" ht="16.5" customHeight="1" x14ac:dyDescent="0.35">
      <c r="B163" s="11">
        <f t="array" ref="B163:H163">Jours+22+DATE(Calendrier12ans,OptionCalendrier12mois,1)-WEEKDAY(DATE(Calendrier12ans,OptionCalendrier12mois,1),OptionJoursemaine)</f>
        <v>45495</v>
      </c>
      <c r="C163" s="11">
        <v>45496</v>
      </c>
      <c r="D163" s="11">
        <v>45497</v>
      </c>
      <c r="E163" s="11">
        <v>45498</v>
      </c>
      <c r="F163" s="11">
        <v>45499</v>
      </c>
      <c r="G163" s="11">
        <v>45500</v>
      </c>
      <c r="H163" s="12">
        <v>45501</v>
      </c>
    </row>
    <row r="164" spans="2:8" ht="56.25" customHeight="1" x14ac:dyDescent="0.35">
      <c r="B164" s="7"/>
      <c r="C164" s="7"/>
      <c r="D164" s="7"/>
      <c r="E164" s="7"/>
      <c r="F164" s="7"/>
      <c r="G164" s="7"/>
      <c r="H164" s="8"/>
    </row>
    <row r="165" spans="2:8" ht="16.5" customHeight="1" x14ac:dyDescent="0.35">
      <c r="B165" s="11">
        <f t="array" ref="B165:H165">Jours+29+DATE(Calendrier12ans,OptionCalendrier12mois,1)-WEEKDAY(DATE(Calendrier12ans,OptionCalendrier12mois,1),OptionJoursemaine)</f>
        <v>45502</v>
      </c>
      <c r="C165" s="11">
        <v>45503</v>
      </c>
      <c r="D165" s="11">
        <v>45504</v>
      </c>
      <c r="E165" s="11">
        <v>45505</v>
      </c>
      <c r="F165" s="11">
        <v>45506</v>
      </c>
      <c r="G165" s="11">
        <v>45507</v>
      </c>
      <c r="H165" s="12">
        <v>45508</v>
      </c>
    </row>
    <row r="166" spans="2:8" ht="57" customHeight="1" x14ac:dyDescent="0.35">
      <c r="B166" s="7"/>
      <c r="C166" s="7"/>
      <c r="D166" s="7"/>
      <c r="E166" s="7"/>
      <c r="F166" s="7"/>
      <c r="G166" s="7"/>
      <c r="H166" s="9"/>
    </row>
    <row r="167" spans="2:8" ht="16.5" customHeight="1" x14ac:dyDescent="0.35">
      <c r="B167" s="11">
        <f t="array" ref="B167:C167">Jours+36+DATE(Calendrier12ans,OptionCalendrier12mois,1)-WEEKDAY(DATE(Calendrier12ans,OptionCalendrier12mois,1),OptionJoursemaine)</f>
        <v>45509</v>
      </c>
      <c r="C167" s="11">
        <v>45510</v>
      </c>
      <c r="D167" s="14" t="s">
        <v>1</v>
      </c>
      <c r="E167" s="15"/>
      <c r="F167" s="15"/>
      <c r="G167" s="15"/>
      <c r="H167" s="15"/>
    </row>
    <row r="168" spans="2:8" ht="63.75" customHeight="1" x14ac:dyDescent="0.35">
      <c r="B168" s="7"/>
      <c r="C168" s="7"/>
      <c r="D168" s="13"/>
      <c r="E168" s="13"/>
      <c r="F168" s="13"/>
      <c r="G168" s="13"/>
      <c r="H168" s="13"/>
    </row>
  </sheetData>
  <mergeCells count="36">
    <mergeCell ref="C1:E1"/>
    <mergeCell ref="C15:E15"/>
    <mergeCell ref="C29:E29"/>
    <mergeCell ref="C43:E43"/>
    <mergeCell ref="D83:H83"/>
    <mergeCell ref="D153:H153"/>
    <mergeCell ref="D13:H13"/>
    <mergeCell ref="D14:H14"/>
    <mergeCell ref="D42:H42"/>
    <mergeCell ref="D56:H56"/>
    <mergeCell ref="D70:H70"/>
    <mergeCell ref="D55:H55"/>
    <mergeCell ref="D69:H69"/>
    <mergeCell ref="D27:H27"/>
    <mergeCell ref="D28:H28"/>
    <mergeCell ref="D41:H41"/>
    <mergeCell ref="C57:E57"/>
    <mergeCell ref="C71:E71"/>
    <mergeCell ref="C85:E85"/>
    <mergeCell ref="C99:E99"/>
    <mergeCell ref="D168:H168"/>
    <mergeCell ref="D139:H139"/>
    <mergeCell ref="D140:H140"/>
    <mergeCell ref="D97:H97"/>
    <mergeCell ref="D84:H84"/>
    <mergeCell ref="D126:H126"/>
    <mergeCell ref="D111:H111"/>
    <mergeCell ref="D125:H125"/>
    <mergeCell ref="D98:H98"/>
    <mergeCell ref="D112:H112"/>
    <mergeCell ref="D154:H154"/>
    <mergeCell ref="D167:H167"/>
    <mergeCell ref="C113:E113"/>
    <mergeCell ref="C127:E127"/>
    <mergeCell ref="C141:E141"/>
    <mergeCell ref="C155:E155"/>
  </mergeCells>
  <phoneticPr fontId="2" type="noConversion"/>
  <conditionalFormatting sqref="B3:H3 B5:H5 B7:H7 B9:H9 B11:H11 B13:C13">
    <cfRule type="expression" dxfId="11" priority="38">
      <formula>MONTH(B3)&lt;&gt;OptionCalendrier1mois</formula>
    </cfRule>
  </conditionalFormatting>
  <conditionalFormatting sqref="B17:H17 B19:H19 B21:H21 B23:H23 B25:H25 B27:C27">
    <cfRule type="expression" dxfId="10" priority="27">
      <formula>MONTH(B17)&lt;&gt;OptionCalendrier2mois</formula>
    </cfRule>
  </conditionalFormatting>
  <conditionalFormatting sqref="B31:H31 B33:H33 B35:H35 B37:H37 B39:H39 B41:C41">
    <cfRule type="expression" dxfId="9" priority="25">
      <formula>MONTH(B31)&lt;&gt;OptionCalendrier3mois</formula>
    </cfRule>
  </conditionalFormatting>
  <conditionalFormatting sqref="B45:H45 B47:H47 B49:H49 B51:H51 B53:H53 B55:C55">
    <cfRule type="expression" dxfId="8" priority="23">
      <formula>MONTH(B45)&lt;&gt;OptionCalendrier4mois</formula>
    </cfRule>
  </conditionalFormatting>
  <conditionalFormatting sqref="B59:H59 B61:H61 B63:H63 B65:H65 B67:H67 B69:C69">
    <cfRule type="expression" dxfId="7" priority="21">
      <formula>MONTH(B59)&lt;&gt;OptionCalendrier5mois</formula>
    </cfRule>
  </conditionalFormatting>
  <conditionalFormatting sqref="B73:H73 B75:H75 B77:H77 B79:H79 B81:H81 B83:C83">
    <cfRule type="expression" dxfId="6" priority="19">
      <formula>MONTH(B73)&lt;&gt;OptionCalendrier6mois</formula>
    </cfRule>
  </conditionalFormatting>
  <conditionalFormatting sqref="B87:H87 B89:H89 B91:H91 B93:H93 B95:H95 B97:C97">
    <cfRule type="expression" dxfId="5" priority="17">
      <formula>MONTH(B87)&lt;&gt;OptionCalendrier7mois</formula>
    </cfRule>
  </conditionalFormatting>
  <conditionalFormatting sqref="B101:H101 B103:H103 B105:H105 B107:H107 B109:H109 B111:C111">
    <cfRule type="expression" dxfId="4" priority="15">
      <formula>MONTH(B101)&lt;&gt;OptionCalendrier8mois</formula>
    </cfRule>
  </conditionalFormatting>
  <conditionalFormatting sqref="B115:H115 B117:H117 B119:H119 B121:H121 B123:H123 B125:C125">
    <cfRule type="expression" dxfId="3" priority="13">
      <formula>MONTH(B115)&lt;&gt;OptionCalendrier9mois</formula>
    </cfRule>
  </conditionalFormatting>
  <conditionalFormatting sqref="B129:H129 B131:H131 B133:H133 B135:H135 B137:H137 B139:C139">
    <cfRule type="expression" dxfId="2" priority="3">
      <formula>MONTH(B129)&lt;&gt;OptionCalendrier10mois</formula>
    </cfRule>
  </conditionalFormatting>
  <conditionalFormatting sqref="B143:H143 B145:H145 B147:H147 B149:H149 B151:H151 B153:C153">
    <cfRule type="expression" dxfId="1" priority="2">
      <formula>MONTH(B143)&lt;&gt;OptionCalendrier11mois</formula>
    </cfRule>
  </conditionalFormatting>
  <conditionalFormatting sqref="B157:H157 B159:H159 B161:H161 B163:H163 B165:H165 B167:C167">
    <cfRule type="expression" dxfId="0" priority="1">
      <formula>MONTH(B157)&lt;&gt;OptionCalendrier12mois</formula>
    </cfRule>
  </conditionalFormatting>
  <dataValidations xWindow="261" yWindow="449" count="14">
    <dataValidation type="list" errorStyle="warning" allowBlank="1" showInputMessage="1" showErrorMessage="1" error="Sélectionnez le premier jour de la semaine dans la liste. Sélectionnez ANNULER, appuyez sur ALT+FLÈCHE BAS pour accéder aux options, puis sur FLÈCHE BAS et ENTRÉE pour opérer une sélection" prompt="Sélectionnez le premier jour de la semaine dans cette cellule. Appuyez sur ALT+FLÈCHE BAS pour ouvrir la liste déroulante, puis sur ENTRÉE pour opérer une sélection. Le calendrier se met à jour automatiquement." sqref="B2" xr:uid="{00000000-0002-0000-0000-000000000000}">
      <formula1>"DIMANCHE,LUNDI,MARDI,MERCREDI,JEUDI,VENDREDI,SAMEDI"</formula1>
    </dataValidation>
    <dataValidation type="list" errorStyle="warning" allowBlank="1" showInputMessage="1" showErrorMessage="1" error="Sélectionnez le premier mois du calendrier dans la liste. Sélectionnez ANNULER, appuyez sur ALT+FLÈCHE BAS pour accéder aux options, puis sur FLÈCHE BAS et ENTRÉE pour opérer une sélection." prompt="Sélectionnez le premier mois du calendrier dans cette cellule. Appuyez sur ALT+FLÈCHE BAS pour ouvrir la liste déroulante, puis sur ENTRÉE pour opérer une sélection" sqref="C1:E1" xr:uid="{00000000-0002-0000-0000-000001000000}">
      <formula1>"janvier,février,mars,avril,mai,juin,juillet,août,septembre,octobre,novembre,décembre"</formula1>
    </dataValidation>
    <dataValidation allowBlank="1" showInputMessage="1" prompt="Ce classeur est un calendrier de 12 mois. Entrez l’année de début dans la cellule B1, puis sélectionnez le mois de début dans la cellule C1. Le calendrier sera automatiquement mis à jour pour les mois suivants." sqref="A1" xr:uid="{00000000-0002-0000-0000-000002000000}"/>
    <dataValidation allowBlank="1" showInputMessage="1" showErrorMessage="1" prompt="Entrez l’année dans cette cellule." sqref="B1" xr:uid="{00000000-0002-0000-0000-000003000000}"/>
    <dataValidation allowBlank="1" showInputMessage="1" prompt="Jour de la semaine déterminé automatiquement. Pour modifier les jours de la semaine, sélectionnez un autre jour de début de semaine dans la cellule B2." sqref="C2:H2 B16" xr:uid="{00000000-0002-0000-0000-000004000000}"/>
    <dataValidation allowBlank="1" showInputMessage="1" prompt="Date" sqref="B3" xr:uid="{00000000-0002-0000-0000-000005000000}"/>
    <dataValidation allowBlank="1" showInputMessage="1" prompt="Ajoutez des notes quotidiennes ici." sqref="B4" xr:uid="{00000000-0002-0000-0000-000006000000}"/>
    <dataValidation allowBlank="1" showInputMessage="1" prompt="L’année civile est automatiquement mise à jour en fonction de l’année sélectionnée dans la cellule B1" sqref="B15" xr:uid="{00000000-0002-0000-0000-000007000000}"/>
    <dataValidation allowBlank="1" showInputMessage="1" prompt="Le mois civil est automatiquement mis à jour en fonction du mois sélectionné dans la cellule C1" sqref="C15:E15" xr:uid="{00000000-0002-0000-0000-000008000000}"/>
    <dataValidation allowBlank="1" showInputMessage="1" prompt="Entrez les notes mensuelles dans la cellule ci-dessous." sqref="D13:H13" xr:uid="{00000000-0002-0000-0000-00000C000000}"/>
    <dataValidation allowBlank="1" showInputMessage="1" prompt="Entrez les notes mensuelles dans cette cellule." sqref="D14:H14" xr:uid="{00000000-0002-0000-0000-00000D000000}"/>
    <dataValidation allowBlank="1" showInputMessage="1" showErrorMessage="1" prompt="L’année civile est automatiquement mise à jour en fonction de l’année sélectionnée dans la cellule B1" sqref="B29 B43 B57 B71 B85 B99 B113 B127 B141 B155" xr:uid="{00000000-0002-0000-0000-00000E000000}"/>
    <dataValidation allowBlank="1" showInputMessage="1" showErrorMessage="1" prompt="Le mois civil est automatiquement mis à jour en fonction du mois sélectionné dans la cellule C1" sqref="C141:E141 C29:E29 C43:E43 C57:E57 C71:E71 C85:E85 C99:E99 C113:E113 C127:E127 C155:E155" xr:uid="{00000000-0002-0000-0000-00000F000000}"/>
    <dataValidation allowBlank="1" showInputMessage="1" showErrorMessage="1" prompt="Jour de la semaine déterminé automatiquement. Pour modifier les jours de la semaine, sélectionnez un autre jour de début de semaine dans la cellule B2." sqref="C16 D16 E16:H16 B30:H30 B44:H44 B58:H58 B72:H72 B86:H86 B100:H100 B114:H114 B128:H128 B142:H142 B156:H156" xr:uid="{00000000-0002-0000-0000-000010000000}"/>
  </dataValidations>
  <printOptions horizontalCentered="1" verticalCentered="1"/>
  <pageMargins left="0.25" right="0.25" top="0.45" bottom="0.45" header="0.5" footer="0.5"/>
  <pageSetup paperSize="9" fitToHeight="0" orientation="landscape" r:id="rId1"/>
  <headerFooter alignWithMargins="0"/>
  <rowBreaks count="11" manualBreakCount="11">
    <brk id="14" min="1" max="8" man="1"/>
    <brk id="28" min="1" max="8" man="1"/>
    <brk id="42" min="1" max="8" man="1"/>
    <brk id="56" min="1" max="8" man="1"/>
    <brk id="70" min="1" max="8" man="1"/>
    <brk id="84" min="1" max="8" man="1"/>
    <brk id="98" min="1" max="8" man="1"/>
    <brk id="112" min="1" max="8" man="1"/>
    <brk id="126" min="1" max="8" man="1"/>
    <brk id="140" min="1" max="8" man="1"/>
    <brk id="154" min="1" max="8" man="1"/>
  </rowBreaks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426e97fa315356fffbdcd9876fe988c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4b8f0def80e6d70ce3def20c90759a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033DEB-E0CE-477C-A830-2CEC4FBEB4C7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2.xml><?xml version="1.0" encoding="utf-8"?>
<ds:datastoreItem xmlns:ds="http://schemas.openxmlformats.org/officeDocument/2006/customXml" ds:itemID="{4B0EC2F5-DB17-4B75-9677-570CB7A949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E064F5-287A-4749-B81B-14A9CFF480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TM02897376</Templat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62</vt:i4>
      </vt:variant>
    </vt:vector>
  </HeadingPairs>
  <TitlesOfParts>
    <vt:vector size="63" baseType="lpstr">
      <vt:lpstr>Calendrier</vt:lpstr>
      <vt:lpstr>Calendrier!Area_stampa</vt:lpstr>
      <vt:lpstr>Calendrier10ans</vt:lpstr>
      <vt:lpstr>Calendrier10mois</vt:lpstr>
      <vt:lpstr>Calendrier11ans</vt:lpstr>
      <vt:lpstr>Calendrier11mois</vt:lpstr>
      <vt:lpstr>Calendrier12ans</vt:lpstr>
      <vt:lpstr>Calendrier12mois</vt:lpstr>
      <vt:lpstr>Calendrier1an</vt:lpstr>
      <vt:lpstr>Calendrier1mois</vt:lpstr>
      <vt:lpstr>Calendrier2ans</vt:lpstr>
      <vt:lpstr>Calendrier2mois</vt:lpstr>
      <vt:lpstr>Calendrier3ans</vt:lpstr>
      <vt:lpstr>Calendrier3mois</vt:lpstr>
      <vt:lpstr>Calendrier4ans</vt:lpstr>
      <vt:lpstr>Calendrier4mois</vt:lpstr>
      <vt:lpstr>Calendrier5ans</vt:lpstr>
      <vt:lpstr>Calendrier5mois</vt:lpstr>
      <vt:lpstr>Calendrier6ans</vt:lpstr>
      <vt:lpstr>Calendrier6mois</vt:lpstr>
      <vt:lpstr>Calendrier7ans</vt:lpstr>
      <vt:lpstr>Calendrier7mois</vt:lpstr>
      <vt:lpstr>Calendrier8ans</vt:lpstr>
      <vt:lpstr>Calendrier8mois</vt:lpstr>
      <vt:lpstr>Calendrier9ans</vt:lpstr>
      <vt:lpstr>Calendrier9mois</vt:lpstr>
      <vt:lpstr>DébutSemaine</vt:lpstr>
      <vt:lpstr>ZoneTitreColonne1...H12.1</vt:lpstr>
      <vt:lpstr>ZoneTitreColonne10..H54.1</vt:lpstr>
      <vt:lpstr>ZoneTitreColonne11..C56.1</vt:lpstr>
      <vt:lpstr>ZoneTitreColonne12..D56.1</vt:lpstr>
      <vt:lpstr>ZoneTitreColonne13..H68.1</vt:lpstr>
      <vt:lpstr>ZoneTitreColonne14..C70.1</vt:lpstr>
      <vt:lpstr>ZoneTitreColonne15..D70.1</vt:lpstr>
      <vt:lpstr>ZoneTitreColonne16..H82.1</vt:lpstr>
      <vt:lpstr>ZoneTitreColonne17..C84.1</vt:lpstr>
      <vt:lpstr>ZoneTitreColonne18..D84.1</vt:lpstr>
      <vt:lpstr>ZoneTitreColonne19..H96.1</vt:lpstr>
      <vt:lpstr>ZoneTitreColonne2...C14.1</vt:lpstr>
      <vt:lpstr>ZoneTitreColonne20..C98.1</vt:lpstr>
      <vt:lpstr>ZoneTitreColonne21..D98.1</vt:lpstr>
      <vt:lpstr>ZoneTitreColonne22..H110.1</vt:lpstr>
      <vt:lpstr>ZoneTitreColonne23..C112.1</vt:lpstr>
      <vt:lpstr>ZoneTitreColonne24..D112.1</vt:lpstr>
      <vt:lpstr>ZoneTitreColonne25..H124.1</vt:lpstr>
      <vt:lpstr>ZoneTitreColonne26..C126.1</vt:lpstr>
      <vt:lpstr>ZoneTitreColonne27..D126.1</vt:lpstr>
      <vt:lpstr>ZoneTitreColonne28..H138.1</vt:lpstr>
      <vt:lpstr>ZoneTitreColonne29..C140.1</vt:lpstr>
      <vt:lpstr>ZoneTitreColonne3..D14.1</vt:lpstr>
      <vt:lpstr>ZoneTitreColonne30..D140.1</vt:lpstr>
      <vt:lpstr>ZoneTitreColonne31..H152.1</vt:lpstr>
      <vt:lpstr>ZoneTitreColonne32..C154.1</vt:lpstr>
      <vt:lpstr>ZoneTitreColonne33..D154.1</vt:lpstr>
      <vt:lpstr>ZoneTitreColonne34..H166.1</vt:lpstr>
      <vt:lpstr>ZoneTitreColonne35..C168.1</vt:lpstr>
      <vt:lpstr>ZoneTitreColonne36..D168.1</vt:lpstr>
      <vt:lpstr>ZoneTitreColonne4..H26.1</vt:lpstr>
      <vt:lpstr>ZoneTitreColonne5..C28.1</vt:lpstr>
      <vt:lpstr>ZoneTitreColonne6..D28.1</vt:lpstr>
      <vt:lpstr>ZoneTitreColonne7..H40.1</vt:lpstr>
      <vt:lpstr>ZoneTitreColonne8..C42.1</vt:lpstr>
      <vt:lpstr>ZoneTitreColonne9..D42.1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2020-07-08T21:04:32Z</dcterms:created>
  <dcterms:modified xsi:type="dcterms:W3CDTF">2023-03-25T08:53:33Z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